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ollaboration.merck.com/sites/CABUmktg-SUR/Shared Documents/Productos/Caninsulin/Materiales locales/"/>
    </mc:Choice>
  </mc:AlternateContent>
  <xr:revisionPtr revIDLastSave="140" documentId="8_{BE5D4336-9B21-429B-8683-4EBAC7223E5B}" xr6:coauthVersionLast="47" xr6:coauthVersionMax="47" xr10:uidLastSave="{EEEEFF4B-F951-409F-9E27-AA46296D0874}"/>
  <bookViews>
    <workbookView xWindow="28680" yWindow="-120" windowWidth="29040" windowHeight="16440" xr2:uid="{11E3AA39-34EC-49E6-8925-F0354C07A34E}"/>
  </bookViews>
  <sheets>
    <sheet name="Guía para el usuario" sheetId="5" r:id="rId1"/>
    <sheet name="Gráfico" sheetId="3" r:id="rId2"/>
    <sheet name="Cálculos" sheetId="4" state="hidden" r:id="rId3"/>
    <sheet name="Gráfico (ejemplo)" sheetId="6" r:id="rId4"/>
    <sheet name="Cálculos (ejemplo)" sheetId="8" state="hidden"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4" i="6" l="1"/>
  <c r="A33" i="6"/>
  <c r="A32" i="6"/>
  <c r="A31" i="6"/>
  <c r="A30" i="6"/>
  <c r="A29" i="6"/>
  <c r="A28" i="6"/>
  <c r="A27" i="6"/>
  <c r="A26" i="6"/>
  <c r="A25" i="6"/>
  <c r="A24" i="6"/>
  <c r="A23" i="6"/>
  <c r="A22" i="6"/>
  <c r="A21" i="6"/>
  <c r="A20" i="6"/>
  <c r="A19" i="6"/>
  <c r="A18" i="6"/>
  <c r="A17" i="6"/>
  <c r="A16" i="6"/>
  <c r="A13" i="6"/>
  <c r="D10" i="8"/>
  <c r="B10" i="8"/>
  <c r="C10" i="8" s="1"/>
  <c r="F56" i="8"/>
  <c r="E55" i="8"/>
  <c r="F52" i="8"/>
  <c r="E51" i="8"/>
  <c r="F48" i="8"/>
  <c r="E47" i="8"/>
  <c r="F44" i="8"/>
  <c r="E43" i="8"/>
  <c r="F40" i="8"/>
  <c r="E39" i="8"/>
  <c r="F36" i="8"/>
  <c r="E35" i="8"/>
  <c r="F32" i="8"/>
  <c r="E31" i="8"/>
  <c r="F28" i="8"/>
  <c r="E27" i="8"/>
  <c r="F24" i="8"/>
  <c r="E23" i="8"/>
  <c r="F20" i="8"/>
  <c r="E19" i="8"/>
  <c r="F16" i="8"/>
  <c r="E15" i="8"/>
  <c r="F12" i="8"/>
  <c r="E11" i="8"/>
  <c r="B4" i="8"/>
  <c r="B3" i="8"/>
  <c r="E57" i="8" s="1"/>
  <c r="A15" i="6"/>
  <c r="A14" i="6"/>
  <c r="A12" i="6"/>
  <c r="A11" i="6"/>
  <c r="D38" i="8" s="1"/>
  <c r="A11" i="3"/>
  <c r="A12" i="3"/>
  <c r="A13" i="3"/>
  <c r="A14" i="3"/>
  <c r="D6" i="6"/>
  <c r="D6" i="3"/>
  <c r="B26" i="8" l="1"/>
  <c r="C26" i="8" s="1"/>
  <c r="G26" i="8" s="1"/>
  <c r="D26" i="8"/>
  <c r="B30" i="8"/>
  <c r="C30" i="8" s="1"/>
  <c r="G30" i="8" s="1"/>
  <c r="D30" i="8"/>
  <c r="B34" i="8"/>
  <c r="C34" i="8" s="1"/>
  <c r="G34" i="8" s="1"/>
  <c r="D34" i="8"/>
  <c r="B16" i="8"/>
  <c r="C16" i="8" s="1"/>
  <c r="G16" i="8" s="1"/>
  <c r="D16" i="8"/>
  <c r="D56" i="8"/>
  <c r="B22" i="8"/>
  <c r="C22" i="8" s="1"/>
  <c r="G22" i="8" s="1"/>
  <c r="B38" i="8"/>
  <c r="C38" i="8" s="1"/>
  <c r="G38" i="8" s="1"/>
  <c r="D22" i="8"/>
  <c r="D11" i="8"/>
  <c r="B12" i="8"/>
  <c r="C12" i="8" s="1"/>
  <c r="G12" i="8" s="1"/>
  <c r="D21" i="8"/>
  <c r="B13" i="8"/>
  <c r="C13" i="8" s="1"/>
  <c r="G13" i="8" s="1"/>
  <c r="B19" i="8"/>
  <c r="C19" i="8" s="1"/>
  <c r="G19" i="8" s="1"/>
  <c r="B29" i="8"/>
  <c r="C29" i="8" s="1"/>
  <c r="G29" i="8" s="1"/>
  <c r="B32" i="8"/>
  <c r="C32" i="8" s="1"/>
  <c r="G32" i="8" s="1"/>
  <c r="B35" i="8"/>
  <c r="C35" i="8" s="1"/>
  <c r="G35" i="8" s="1"/>
  <c r="B41" i="8"/>
  <c r="C41" i="8" s="1"/>
  <c r="G41" i="8" s="1"/>
  <c r="D44" i="8"/>
  <c r="D47" i="8"/>
  <c r="B51" i="8"/>
  <c r="C51" i="8" s="1"/>
  <c r="G51" i="8" s="1"/>
  <c r="B54" i="8"/>
  <c r="C54" i="8" s="1"/>
  <c r="G54" i="8" s="1"/>
  <c r="B57" i="8"/>
  <c r="C57" i="8" s="1"/>
  <c r="G57" i="8" s="1"/>
  <c r="D25" i="8"/>
  <c r="D41" i="8"/>
  <c r="B45" i="8"/>
  <c r="C45" i="8" s="1"/>
  <c r="G45" i="8" s="1"/>
  <c r="B48" i="8"/>
  <c r="C48" i="8" s="1"/>
  <c r="G48" i="8" s="1"/>
  <c r="D51" i="8"/>
  <c r="D54" i="8"/>
  <c r="D57" i="8"/>
  <c r="D19" i="8"/>
  <c r="B23" i="8"/>
  <c r="C23" i="8" s="1"/>
  <c r="G23" i="8" s="1"/>
  <c r="D35" i="8"/>
  <c r="D13" i="8"/>
  <c r="B20" i="8"/>
  <c r="C20" i="8" s="1"/>
  <c r="G20" i="8" s="1"/>
  <c r="D29" i="8"/>
  <c r="D32" i="8"/>
  <c r="B36" i="8"/>
  <c r="C36" i="8" s="1"/>
  <c r="G36" i="8" s="1"/>
  <c r="B39" i="8"/>
  <c r="C39" i="8" s="1"/>
  <c r="G39" i="8" s="1"/>
  <c r="B42" i="8"/>
  <c r="C42" i="8" s="1"/>
  <c r="G42" i="8" s="1"/>
  <c r="B52" i="8"/>
  <c r="C52" i="8" s="1"/>
  <c r="G52" i="8" s="1"/>
  <c r="B55" i="8"/>
  <c r="C55" i="8" s="1"/>
  <c r="G55" i="8" s="1"/>
  <c r="B58" i="8"/>
  <c r="C58" i="8" s="1"/>
  <c r="G58" i="8" s="1"/>
  <c r="B14" i="8"/>
  <c r="C14" i="8" s="1"/>
  <c r="G14" i="8" s="1"/>
  <c r="B17" i="8"/>
  <c r="C17" i="8" s="1"/>
  <c r="G17" i="8" s="1"/>
  <c r="D20" i="8"/>
  <c r="D23" i="8"/>
  <c r="B33" i="8"/>
  <c r="C33" i="8" s="1"/>
  <c r="G33" i="8" s="1"/>
  <c r="D45" i="8"/>
  <c r="D48" i="8"/>
  <c r="D58" i="8"/>
  <c r="D42" i="8"/>
  <c r="B11" i="8"/>
  <c r="C11" i="8" s="1"/>
  <c r="G11" i="8" s="1"/>
  <c r="D14" i="8"/>
  <c r="B21" i="8"/>
  <c r="C21" i="8" s="1"/>
  <c r="G21" i="8" s="1"/>
  <c r="B24" i="8"/>
  <c r="C24" i="8" s="1"/>
  <c r="G24" i="8" s="1"/>
  <c r="B27" i="8"/>
  <c r="C27" i="8" s="1"/>
  <c r="G27" i="8" s="1"/>
  <c r="D36" i="8"/>
  <c r="D39" i="8"/>
  <c r="B43" i="8"/>
  <c r="C43" i="8" s="1"/>
  <c r="G43" i="8" s="1"/>
  <c r="B46" i="8"/>
  <c r="C46" i="8" s="1"/>
  <c r="G46" i="8" s="1"/>
  <c r="B49" i="8"/>
  <c r="C49" i="8" s="1"/>
  <c r="G49" i="8" s="1"/>
  <c r="D52" i="8"/>
  <c r="D55" i="8"/>
  <c r="B15" i="8"/>
  <c r="C15" i="8" s="1"/>
  <c r="G15" i="8" s="1"/>
  <c r="D17" i="8"/>
  <c r="D27" i="8"/>
  <c r="B31" i="8"/>
  <c r="C31" i="8" s="1"/>
  <c r="G31" i="8" s="1"/>
  <c r="D33" i="8"/>
  <c r="B37" i="8"/>
  <c r="C37" i="8" s="1"/>
  <c r="G37" i="8" s="1"/>
  <c r="B40" i="8"/>
  <c r="C40" i="8" s="1"/>
  <c r="G40" i="8" s="1"/>
  <c r="D43" i="8"/>
  <c r="D46" i="8"/>
  <c r="D49" i="8"/>
  <c r="B53" i="8"/>
  <c r="C53" i="8" s="1"/>
  <c r="G53" i="8" s="1"/>
  <c r="B56" i="8"/>
  <c r="C56" i="8" s="1"/>
  <c r="G56" i="8" s="1"/>
  <c r="B18" i="8"/>
  <c r="C18" i="8" s="1"/>
  <c r="G18" i="8" s="1"/>
  <c r="D24" i="8"/>
  <c r="B44" i="8"/>
  <c r="C44" i="8" s="1"/>
  <c r="G44" i="8" s="1"/>
  <c r="B47" i="8"/>
  <c r="C47" i="8" s="1"/>
  <c r="G47" i="8" s="1"/>
  <c r="B50" i="8"/>
  <c r="C50" i="8" s="1"/>
  <c r="G50" i="8" s="1"/>
  <c r="B28" i="8"/>
  <c r="C28" i="8" s="1"/>
  <c r="G28" i="8" s="1"/>
  <c r="D12" i="8"/>
  <c r="D15" i="8"/>
  <c r="D18" i="8"/>
  <c r="B25" i="8"/>
  <c r="C25" i="8" s="1"/>
  <c r="G25" i="8" s="1"/>
  <c r="D28" i="8"/>
  <c r="D31" i="8"/>
  <c r="D37" i="8"/>
  <c r="D40" i="8"/>
  <c r="D50" i="8"/>
  <c r="D53" i="8"/>
  <c r="G10" i="8"/>
  <c r="F25" i="8"/>
  <c r="F33" i="8"/>
  <c r="F37" i="8"/>
  <c r="F41" i="8"/>
  <c r="F45" i="8"/>
  <c r="F49" i="8"/>
  <c r="F53" i="8"/>
  <c r="F57" i="8"/>
  <c r="F13" i="8"/>
  <c r="F17" i="8"/>
  <c r="F21" i="8"/>
  <c r="F29" i="8"/>
  <c r="E4" i="8"/>
  <c r="E12" i="8"/>
  <c r="E16" i="8"/>
  <c r="E20" i="8"/>
  <c r="E24" i="8"/>
  <c r="E28" i="8"/>
  <c r="E32" i="8"/>
  <c r="E36" i="8"/>
  <c r="E40" i="8"/>
  <c r="E44" i="8"/>
  <c r="E48" i="8"/>
  <c r="E52" i="8"/>
  <c r="E56" i="8"/>
  <c r="F11" i="8"/>
  <c r="F15" i="8"/>
  <c r="F31" i="8"/>
  <c r="F35" i="8"/>
  <c r="F39" i="8"/>
  <c r="F43" i="8"/>
  <c r="F47" i="8"/>
  <c r="F51" i="8"/>
  <c r="F55" i="8"/>
  <c r="F19" i="8"/>
  <c r="F23" i="8"/>
  <c r="F27" i="8"/>
  <c r="E10" i="8"/>
  <c r="E14" i="8"/>
  <c r="E18" i="8"/>
  <c r="E22" i="8"/>
  <c r="E26" i="8"/>
  <c r="E30" i="8"/>
  <c r="E34" i="8"/>
  <c r="E38" i="8"/>
  <c r="E42" i="8"/>
  <c r="E46" i="8"/>
  <c r="E50" i="8"/>
  <c r="E54" i="8"/>
  <c r="E58" i="8"/>
  <c r="F18" i="8"/>
  <c r="F30" i="8"/>
  <c r="F34" i="8"/>
  <c r="F38" i="8"/>
  <c r="F42" i="8"/>
  <c r="F46" i="8"/>
  <c r="F50" i="8"/>
  <c r="F54" i="8"/>
  <c r="F58" i="8"/>
  <c r="F10" i="8"/>
  <c r="F14" i="8"/>
  <c r="F22" i="8"/>
  <c r="F26" i="8"/>
  <c r="E3" i="8"/>
  <c r="E13" i="8"/>
  <c r="E17" i="8"/>
  <c r="E21" i="8"/>
  <c r="E25" i="8"/>
  <c r="E29" i="8"/>
  <c r="E33" i="8"/>
  <c r="E37" i="8"/>
  <c r="E41" i="8"/>
  <c r="E45" i="8"/>
  <c r="E49" i="8"/>
  <c r="E53" i="8"/>
  <c r="B4" i="4"/>
  <c r="B3" i="4"/>
  <c r="D10" i="4"/>
  <c r="E4" i="4" l="1"/>
  <c r="E3" i="4"/>
  <c r="E58" i="4"/>
  <c r="F58"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E56" i="4"/>
  <c r="F56" i="4"/>
  <c r="E57" i="4"/>
  <c r="F57" i="4"/>
  <c r="F10" i="4"/>
  <c r="E10" i="4"/>
  <c r="B10" i="4"/>
  <c r="C10" i="4" s="1"/>
  <c r="G10" i="4" s="1"/>
  <c r="A15" i="3"/>
  <c r="A16" i="3"/>
  <c r="A17" i="3"/>
  <c r="A18" i="3"/>
  <c r="A19" i="3"/>
  <c r="A20" i="3"/>
  <c r="A21" i="3"/>
  <c r="A22" i="3"/>
  <c r="A23" i="3"/>
  <c r="A24" i="3"/>
  <c r="A25" i="3"/>
  <c r="A26" i="3"/>
  <c r="A27" i="3"/>
  <c r="A28" i="3"/>
  <c r="A29" i="3"/>
  <c r="A30" i="3"/>
  <c r="A31" i="3"/>
  <c r="A32" i="3"/>
  <c r="A33" i="3"/>
  <c r="A34" i="3"/>
  <c r="B58" i="4" l="1"/>
  <c r="C58" i="4" s="1"/>
  <c r="G58" i="4" s="1"/>
  <c r="D12" i="4"/>
  <c r="D16" i="4"/>
  <c r="D20" i="4"/>
  <c r="D24" i="4"/>
  <c r="D28" i="4"/>
  <c r="D32" i="4"/>
  <c r="D36" i="4"/>
  <c r="D40" i="4"/>
  <c r="D44" i="4"/>
  <c r="D48" i="4"/>
  <c r="D52" i="4"/>
  <c r="D56" i="4"/>
  <c r="D17" i="4"/>
  <c r="D21" i="4"/>
  <c r="D25" i="4"/>
  <c r="D29" i="4"/>
  <c r="D33" i="4"/>
  <c r="D37" i="4"/>
  <c r="D41" i="4"/>
  <c r="D45" i="4"/>
  <c r="D49" i="4"/>
  <c r="D53" i="4"/>
  <c r="D57" i="4"/>
  <c r="D18" i="4"/>
  <c r="D22" i="4"/>
  <c r="D26" i="4"/>
  <c r="D30" i="4"/>
  <c r="D34" i="4"/>
  <c r="D38" i="4"/>
  <c r="D42" i="4"/>
  <c r="D46" i="4"/>
  <c r="D50" i="4"/>
  <c r="D54" i="4"/>
  <c r="D11" i="4"/>
  <c r="D15" i="4"/>
  <c r="D23" i="4"/>
  <c r="D31" i="4"/>
  <c r="D39" i="4"/>
  <c r="D47" i="4"/>
  <c r="D55" i="4"/>
  <c r="D13" i="4"/>
  <c r="D58" i="4"/>
  <c r="D19" i="4"/>
  <c r="D27" i="4"/>
  <c r="D35" i="4"/>
  <c r="D43" i="4"/>
  <c r="D51" i="4"/>
  <c r="D14" i="4"/>
  <c r="B35" i="4"/>
  <c r="C35" i="4" s="1"/>
  <c r="G35" i="4" s="1"/>
  <c r="B14" i="4"/>
  <c r="C14" i="4" s="1"/>
  <c r="G14" i="4" s="1"/>
  <c r="B18" i="4"/>
  <c r="C18" i="4" s="1"/>
  <c r="G18" i="4" s="1"/>
  <c r="B24" i="4"/>
  <c r="C24" i="4" s="1"/>
  <c r="G24" i="4" s="1"/>
  <c r="B28" i="4"/>
  <c r="C28" i="4" s="1"/>
  <c r="G28" i="4" s="1"/>
  <c r="B32" i="4"/>
  <c r="C32" i="4" s="1"/>
  <c r="G32" i="4" s="1"/>
  <c r="B38" i="4"/>
  <c r="C38" i="4" s="1"/>
  <c r="G38" i="4" s="1"/>
  <c r="B40" i="4"/>
  <c r="C40" i="4" s="1"/>
  <c r="G40" i="4" s="1"/>
  <c r="B42" i="4"/>
  <c r="C42" i="4" s="1"/>
  <c r="G42" i="4" s="1"/>
  <c r="B44" i="4"/>
  <c r="C44" i="4" s="1"/>
  <c r="G44" i="4" s="1"/>
  <c r="B46" i="4"/>
  <c r="C46" i="4" s="1"/>
  <c r="G46" i="4" s="1"/>
  <c r="B48" i="4"/>
  <c r="C48" i="4" s="1"/>
  <c r="G48" i="4" s="1"/>
  <c r="B50" i="4"/>
  <c r="C50" i="4" s="1"/>
  <c r="G50" i="4" s="1"/>
  <c r="B52" i="4"/>
  <c r="C52" i="4" s="1"/>
  <c r="G52" i="4" s="1"/>
  <c r="B54" i="4"/>
  <c r="C54" i="4" s="1"/>
  <c r="G54" i="4" s="1"/>
  <c r="B56" i="4"/>
  <c r="C56" i="4" s="1"/>
  <c r="G56" i="4" s="1"/>
  <c r="B16" i="4"/>
  <c r="C16" i="4" s="1"/>
  <c r="G16" i="4" s="1"/>
  <c r="B22" i="4"/>
  <c r="C22" i="4" s="1"/>
  <c r="G22" i="4" s="1"/>
  <c r="B26" i="4"/>
  <c r="C26" i="4" s="1"/>
  <c r="G26" i="4" s="1"/>
  <c r="B30" i="4"/>
  <c r="C30" i="4" s="1"/>
  <c r="G30" i="4" s="1"/>
  <c r="B36" i="4"/>
  <c r="C36" i="4" s="1"/>
  <c r="G36" i="4" s="1"/>
  <c r="B11" i="4"/>
  <c r="C11" i="4" s="1"/>
  <c r="G11" i="4" s="1"/>
  <c r="B15" i="4"/>
  <c r="C15" i="4" s="1"/>
  <c r="G15" i="4" s="1"/>
  <c r="B17" i="4"/>
  <c r="C17" i="4" s="1"/>
  <c r="G17" i="4" s="1"/>
  <c r="B19" i="4"/>
  <c r="C19" i="4" s="1"/>
  <c r="G19" i="4" s="1"/>
  <c r="B21" i="4"/>
  <c r="C21" i="4" s="1"/>
  <c r="G21" i="4" s="1"/>
  <c r="B23" i="4"/>
  <c r="C23" i="4" s="1"/>
  <c r="G23" i="4" s="1"/>
  <c r="B25" i="4"/>
  <c r="C25" i="4" s="1"/>
  <c r="G25" i="4" s="1"/>
  <c r="B27" i="4"/>
  <c r="C27" i="4" s="1"/>
  <c r="G27" i="4" s="1"/>
  <c r="B29" i="4"/>
  <c r="C29" i="4" s="1"/>
  <c r="G29" i="4" s="1"/>
  <c r="B31" i="4"/>
  <c r="C31" i="4" s="1"/>
  <c r="G31" i="4" s="1"/>
  <c r="B33" i="4"/>
  <c r="C33" i="4" s="1"/>
  <c r="G33" i="4" s="1"/>
  <c r="B37" i="4"/>
  <c r="C37" i="4" s="1"/>
  <c r="G37" i="4" s="1"/>
  <c r="B39" i="4"/>
  <c r="C39" i="4" s="1"/>
  <c r="G39" i="4" s="1"/>
  <c r="B41" i="4"/>
  <c r="C41" i="4" s="1"/>
  <c r="G41" i="4" s="1"/>
  <c r="B43" i="4"/>
  <c r="C43" i="4" s="1"/>
  <c r="G43" i="4" s="1"/>
  <c r="B45" i="4"/>
  <c r="C45" i="4" s="1"/>
  <c r="G45" i="4" s="1"/>
  <c r="B47" i="4"/>
  <c r="C47" i="4" s="1"/>
  <c r="G47" i="4" s="1"/>
  <c r="B49" i="4"/>
  <c r="C49" i="4" s="1"/>
  <c r="G49" i="4" s="1"/>
  <c r="B51" i="4"/>
  <c r="C51" i="4" s="1"/>
  <c r="G51" i="4" s="1"/>
  <c r="B53" i="4"/>
  <c r="C53" i="4" s="1"/>
  <c r="G53" i="4" s="1"/>
  <c r="B55" i="4"/>
  <c r="C55" i="4" s="1"/>
  <c r="G55" i="4" s="1"/>
  <c r="B57" i="4"/>
  <c r="C57" i="4" s="1"/>
  <c r="G57" i="4" s="1"/>
  <c r="B12" i="4"/>
  <c r="C12" i="4" s="1"/>
  <c r="G12" i="4" s="1"/>
  <c r="B20" i="4"/>
  <c r="C20" i="4" s="1"/>
  <c r="G20" i="4" s="1"/>
  <c r="B34" i="4"/>
  <c r="C34" i="4" s="1"/>
  <c r="G34" i="4" s="1"/>
  <c r="B13" i="4"/>
  <c r="C13" i="4" s="1"/>
  <c r="G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horspool</author>
  </authors>
  <commentList>
    <comment ref="C9" authorId="0" shapeId="0" xr:uid="{663355D2-8C71-4547-A32A-5DBE9461E130}">
      <text>
        <r>
          <rPr>
            <sz val="8"/>
            <color indexed="81"/>
            <rFont val="Tahoma"/>
            <family val="2"/>
          </rPr>
          <t>Ingrese las concentraciones de glucosa en sangre con la primera muestra tomada al tiempo 0</t>
        </r>
      </text>
    </comment>
    <comment ref="D9" authorId="0" shapeId="0" xr:uid="{6AFC52B5-D77E-4204-A75A-380DF72321CC}">
      <text>
        <r>
          <rPr>
            <sz val="8"/>
            <color indexed="81"/>
            <rFont val="Tahoma"/>
            <family val="2"/>
          </rPr>
          <t>Indique el momento de la/s inyeccion/es usando una "X'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horspool</author>
  </authors>
  <commentList>
    <comment ref="C9" authorId="0" shapeId="0" xr:uid="{47E83969-F069-4762-ADE7-0C214F476DF3}">
      <text>
        <r>
          <rPr>
            <sz val="8"/>
            <color indexed="81"/>
            <rFont val="Tahoma"/>
            <family val="2"/>
          </rPr>
          <t>Ingrese las concentraciones de glucosa en sangre con la primera muestra tomada al tiempo 0</t>
        </r>
      </text>
    </comment>
    <comment ref="D9" authorId="0" shapeId="0" xr:uid="{B4AC3E67-E8FF-40BA-8A96-8C14ED042948}">
      <text>
        <r>
          <rPr>
            <sz val="8"/>
            <color indexed="81"/>
            <rFont val="Tahoma"/>
            <family val="2"/>
          </rPr>
          <t>Indique el momento de la/s ineccion/es usando una "X'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horspool</author>
  </authors>
  <commentList>
    <comment ref="C9" authorId="0" shapeId="0" xr:uid="{B93F2BEF-2F94-47F6-9781-4F82223884FD}">
      <text>
        <r>
          <rPr>
            <sz val="8"/>
            <color indexed="81"/>
            <rFont val="Tahoma"/>
            <family val="2"/>
          </rPr>
          <t>Ingrese las concentraciones de glucosa en sangre con la primera muestra tomada al tiempo 0</t>
        </r>
      </text>
    </comment>
    <comment ref="D9" authorId="0" shapeId="0" xr:uid="{72E088F3-D8C9-400B-AABE-F790F6919D89}">
      <text>
        <r>
          <rPr>
            <sz val="8"/>
            <color indexed="81"/>
            <rFont val="Tahoma"/>
            <family val="2"/>
          </rPr>
          <t>Indique el momento de la/s inyeccion/es usando una "X'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horspool</author>
  </authors>
  <commentList>
    <comment ref="C9" authorId="0" shapeId="0" xr:uid="{5F001BEE-EB6F-4453-AE64-18A1421A89BC}">
      <text>
        <r>
          <rPr>
            <sz val="8"/>
            <color indexed="81"/>
            <rFont val="Tahoma"/>
            <family val="2"/>
          </rPr>
          <t>Ingrese las concentraciones de glucosa en sangre con la primera muestra tomada al tiempo 0</t>
        </r>
      </text>
    </comment>
    <comment ref="D9" authorId="0" shapeId="0" xr:uid="{E1A9FDD4-76F7-4840-8701-66D09BE10112}">
      <text>
        <r>
          <rPr>
            <sz val="8"/>
            <color indexed="81"/>
            <rFont val="Tahoma"/>
            <family val="2"/>
          </rPr>
          <t>Indique el momento de la/s ineccion/es usando una "X'</t>
        </r>
      </text>
    </comment>
  </commentList>
</comments>
</file>

<file path=xl/sharedStrings.xml><?xml version="1.0" encoding="utf-8"?>
<sst xmlns="http://schemas.openxmlformats.org/spreadsheetml/2006/main" count="95" uniqueCount="54">
  <si>
    <t>NOMBRE DEL PROPIETARIO:</t>
  </si>
  <si>
    <t>NOMBRE DEL ANIMAL:</t>
  </si>
  <si>
    <t>ESPECIE:</t>
  </si>
  <si>
    <t>Perro</t>
  </si>
  <si>
    <t>FECHA:</t>
  </si>
  <si>
    <t>PESO CORPORAL:</t>
  </si>
  <si>
    <t>KG</t>
  </si>
  <si>
    <t>DOSIS INICIAL:</t>
  </si>
  <si>
    <t>UI TOTALES</t>
  </si>
  <si>
    <t>Tiempo (horas)</t>
  </si>
  <si>
    <t>Horal real de la muestra</t>
  </si>
  <si>
    <t>Glucosa en sangre (mg/dl)</t>
  </si>
  <si>
    <t>Inyección
(X)</t>
  </si>
  <si>
    <t xml:space="preserve">Sólo completar las </t>
  </si>
  <si>
    <t xml:space="preserve">celdas resaltadas en </t>
  </si>
  <si>
    <t>amarillo</t>
  </si>
  <si>
    <t>Parametros de control</t>
  </si>
  <si>
    <t>Target</t>
  </si>
  <si>
    <t>Limite sup</t>
  </si>
  <si>
    <t>Límites</t>
  </si>
  <si>
    <t>Límite inf.</t>
  </si>
  <si>
    <t>Target perro</t>
  </si>
  <si>
    <t>Crítico</t>
  </si>
  <si>
    <t>Límites perro</t>
  </si>
  <si>
    <t>Target gato</t>
  </si>
  <si>
    <t>Límites gato</t>
  </si>
  <si>
    <t>Caninsulin</t>
  </si>
  <si>
    <t>Lower Limit</t>
  </si>
  <si>
    <t>Upper Limit</t>
  </si>
  <si>
    <t>Alerta</t>
  </si>
  <si>
    <t>Gato</t>
  </si>
  <si>
    <t>Cálculo de la dosis de Caninsulin y elaboración de una curva de concentración de glucosa en sangre para perros y gatos</t>
  </si>
  <si>
    <t>Seleccione las funciones del programa haciendo click en las pestañas de la parte inferior de la página.</t>
  </si>
  <si>
    <t>Cálculo de la dosis inicial de Caninsulin</t>
  </si>
  <si>
    <t>Introduzca el nombre del propietario y del animal en las celdas correspondientes.</t>
  </si>
  <si>
    <t>Escoja la especie (perro o gato) seleccionando esta celda y usando la flecha desplegable que aparece en el extremo derecho de la celda.</t>
  </si>
  <si>
    <t>Introduzca la fecha y el peso corporal (en kg). El peso corporal debería redondearse al kilogramo entero inferior para evitar una sobredosificación.</t>
  </si>
  <si>
    <t>Calculo de la dosis inicial de insulina</t>
  </si>
  <si>
    <t>Para elaborar una curva de concentración de glucosa en sangre</t>
  </si>
  <si>
    <t>Calcule el momento de la toma de las muestras redondeando a la hora más cercana. Puede introducir en la columna el momento exacto de la toma de las muestras de sangre usando dos puntos (:) para separar las horas y los minutos: p. ej. 10:35.</t>
  </si>
  <si>
    <t>Guía para el usuario: esta página</t>
  </si>
  <si>
    <t>Indique el momento de administración de las inyecciones de insulina con una X en la columna que se encuentra más a la derecha.</t>
  </si>
  <si>
    <t>El propósito primario del tratamiento con insulina es disminuir los valores de glucosa sanguínea de su mascota para que desaparezcan los signos clínicos de diabetes.
El gráfico muestra el momento de las inyecciones de insulina (▲) y los valores medidos de glucosa en sangre (●).</t>
  </si>
  <si>
    <t>Gráfico: Introduzca aquí los datos del paciente e información de dosis y mediciones de glucosa en sangre para visualizar la curva</t>
  </si>
  <si>
    <t>Juan Pérez</t>
  </si>
  <si>
    <t>Bobby</t>
  </si>
  <si>
    <t>X</t>
  </si>
  <si>
    <t>Gráfico (ejemplo): Datos y curva de concentración de glucosa en sangre de un paciente muestra</t>
  </si>
  <si>
    <t>La dosis inicial se calculará automáticamente y la dosis resultante se redondeará hacia abajo a la unidad entera más próxima para evitar la sobredosificación. 
El cálculo se basa en la administración de una o dos inyecciones de Caninsulin por día en el caso de los perros y de dos inyecciones de Caninsulin dos veces al día en el caso de los gatos. 
Las inyecciones dos veces al día se realizan a intervalos de 12 horas. Se debe usar una jeringa de Caninsunin de 40 UI. La dosis inicial para una única administración diaria en perros es de 0,5 UI/kg. Para dos administraciones diarias en perros los especialistas recomiendan 0,25-0,7 UI/kg como guía, dependiendo del peso corporal y de la concentración inicial de glucosa. Por favor visite nuestro sitio web para obtener más información sobre:</t>
  </si>
  <si>
    <t>Introduzca las concentraciones de glucosa en sangre en mg/dl.</t>
  </si>
  <si>
    <t>Se incluyen en el gráfico los límites superiores ("upper limit") e inferiores ("lower limit") de glucemia como referencia para un perro o gato diabético. 
Si la mayor parte del tiempo la glucemia se encuentra entre estos valores y los signos clínicos están controlados, considerar al animal como estabilizado.</t>
  </si>
  <si>
    <t>Tenga en cuenta que los cambios de horario entre celda y celda no deben ser menores a 30 minutos para que se muestre correctamente el gráfico.</t>
  </si>
  <si>
    <t>Una vez completada toda la información verá el gráfico con la curva de glucemia trazada.</t>
  </si>
  <si>
    <t>El uso de esta curva de glucemia es solamente informativo, y no reemplaza la recomendación del profesional veterinario actuante. 
Siempre remitirse al profesional antes de realizar ajustes en el tratamiento.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</si>
</sst>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h:mm;@"/>
    <numFmt numFmtId="166" formatCode="\±\ 0.0"/>
  </numFmts>
  <fonts count="11" x14ac:knownFonts="1">
    <font>
      <sz val="11"/>
      <color theme="1"/>
      <name val="Calibri"/>
      <family val="2"/>
      <scheme val="minor"/>
    </font>
    <font>
      <sz val="10"/>
      <name val="Arial"/>
      <family val="2"/>
    </font>
    <font>
      <b/>
      <sz val="10"/>
      <color indexed="12"/>
      <name val="Arial"/>
      <family val="2"/>
    </font>
    <font>
      <b/>
      <sz val="10"/>
      <name val="Arial"/>
      <family val="2"/>
    </font>
    <font>
      <sz val="8"/>
      <color indexed="81"/>
      <name val="Tahoma"/>
      <family val="2"/>
    </font>
    <font>
      <b/>
      <sz val="11"/>
      <color theme="1"/>
      <name val="Calibri"/>
      <family val="2"/>
      <scheme val="minor"/>
    </font>
    <font>
      <b/>
      <sz val="11"/>
      <color rgb="FF0070C0"/>
      <name val="Calibri"/>
      <family val="2"/>
      <scheme val="minor"/>
    </font>
    <font>
      <u/>
      <sz val="11"/>
      <color theme="10"/>
      <name val="Calibri"/>
      <family val="2"/>
      <scheme val="minor"/>
    </font>
    <font>
      <b/>
      <sz val="11"/>
      <name val="Calibri"/>
      <family val="2"/>
      <scheme val="minor"/>
    </font>
    <font>
      <sz val="11"/>
      <name val="Calibri"/>
      <family val="2"/>
      <scheme val="minor"/>
    </font>
    <font>
      <i/>
      <sz val="11"/>
      <color theme="1"/>
      <name val="Calibri"/>
      <family val="2"/>
      <scheme val="minor"/>
    </font>
  </fonts>
  <fills count="7">
    <fill>
      <patternFill patternType="none"/>
    </fill>
    <fill>
      <patternFill patternType="gray125"/>
    </fill>
    <fill>
      <patternFill patternType="solid">
        <fgColor indexed="49"/>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rgb="FF33CC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31">
    <xf numFmtId="0" fontId="0" fillId="0" borderId="0" xfId="0"/>
    <xf numFmtId="164" fontId="1" fillId="2" borderId="1" xfId="0" applyNumberFormat="1" applyFont="1" applyFill="1" applyBorder="1" applyAlignment="1">
      <alignment horizontal="center" wrapText="1"/>
    </xf>
    <xf numFmtId="165" fontId="1" fillId="2" borderId="1" xfId="0" applyNumberFormat="1" applyFont="1" applyFill="1" applyBorder="1" applyAlignment="1" applyProtection="1">
      <alignment horizontal="center" wrapText="1"/>
      <protection locked="0"/>
    </xf>
    <xf numFmtId="0" fontId="1" fillId="2" borderId="1" xfId="0" applyFont="1" applyFill="1" applyBorder="1" applyAlignment="1">
      <alignment horizontal="center" wrapText="1"/>
    </xf>
    <xf numFmtId="1" fontId="1" fillId="2" borderId="1" xfId="0" applyNumberFormat="1" applyFont="1" applyFill="1" applyBorder="1" applyAlignment="1">
      <alignment horizontal="center"/>
    </xf>
    <xf numFmtId="165" fontId="2" fillId="0" borderId="1" xfId="0" applyNumberFormat="1" applyFont="1" applyBorder="1" applyAlignment="1">
      <alignment horizontal="center"/>
    </xf>
    <xf numFmtId="0" fontId="2" fillId="0" borderId="1" xfId="0" applyFont="1" applyBorder="1" applyAlignment="1">
      <alignment horizontal="center"/>
    </xf>
    <xf numFmtId="164" fontId="1" fillId="2" borderId="1" xfId="0" applyNumberFormat="1" applyFont="1" applyFill="1" applyBorder="1" applyAlignment="1">
      <alignment horizontal="center"/>
    </xf>
    <xf numFmtId="166" fontId="0" fillId="0" borderId="0" xfId="0" applyNumberFormat="1"/>
    <xf numFmtId="164" fontId="0" fillId="0" borderId="0" xfId="0" applyNumberFormat="1"/>
    <xf numFmtId="0" fontId="1" fillId="2" borderId="2" xfId="0" applyFont="1" applyFill="1" applyBorder="1" applyAlignment="1">
      <alignment horizontal="center" wrapText="1"/>
    </xf>
    <xf numFmtId="0" fontId="1" fillId="3" borderId="0" xfId="0" applyFont="1" applyFill="1"/>
    <xf numFmtId="0" fontId="0" fillId="4" borderId="0" xfId="0" applyFill="1"/>
    <xf numFmtId="0" fontId="0" fillId="5" borderId="0" xfId="0" applyFill="1"/>
    <xf numFmtId="165" fontId="2" fillId="5" borderId="1" xfId="0" applyNumberFormat="1" applyFont="1" applyFill="1" applyBorder="1" applyAlignment="1">
      <alignment horizontal="center"/>
    </xf>
    <xf numFmtId="0" fontId="2" fillId="5" borderId="1" xfId="0" applyFont="1" applyFill="1" applyBorder="1" applyAlignment="1">
      <alignment horizontal="center"/>
    </xf>
    <xf numFmtId="0" fontId="3" fillId="5" borderId="1" xfId="0" applyFont="1" applyFill="1" applyBorder="1" applyAlignment="1">
      <alignment horizontal="center"/>
    </xf>
    <xf numFmtId="0" fontId="5" fillId="0" borderId="0" xfId="0" applyFont="1"/>
    <xf numFmtId="0" fontId="6" fillId="0" borderId="0" xfId="0" applyFont="1"/>
    <xf numFmtId="0" fontId="0" fillId="0" borderId="0" xfId="0" applyAlignment="1">
      <alignment wrapText="1"/>
    </xf>
    <xf numFmtId="14" fontId="0" fillId="5" borderId="0" xfId="0" applyNumberFormat="1" applyFill="1"/>
    <xf numFmtId="0" fontId="0" fillId="0" borderId="0" xfId="0" applyFont="1" applyAlignment="1">
      <alignment vertical="center"/>
    </xf>
    <xf numFmtId="0" fontId="0" fillId="0" borderId="0" xfId="0" applyFont="1" applyAlignment="1">
      <alignment vertical="center" wrapText="1"/>
    </xf>
    <xf numFmtId="0" fontId="7" fillId="0" borderId="0" xfId="1" applyFont="1" applyAlignment="1" applyProtection="1">
      <alignment vertical="center"/>
    </xf>
    <xf numFmtId="0" fontId="8" fillId="6" borderId="0" xfId="0" applyFont="1" applyFill="1" applyAlignment="1">
      <alignment vertical="center"/>
    </xf>
    <xf numFmtId="0" fontId="9" fillId="0" borderId="0" xfId="0" applyFont="1" applyAlignment="1">
      <alignment vertical="center"/>
    </xf>
    <xf numFmtId="0" fontId="8" fillId="0" borderId="0" xfId="0" applyFont="1" applyAlignment="1">
      <alignment vertical="center"/>
    </xf>
    <xf numFmtId="0" fontId="9" fillId="0" borderId="0" xfId="0" applyFont="1" applyAlignment="1">
      <alignment vertical="center" wrapText="1"/>
    </xf>
    <xf numFmtId="0" fontId="0" fillId="5" borderId="0" xfId="0" applyFill="1" applyAlignment="1">
      <alignment horizontal="center"/>
    </xf>
    <xf numFmtId="0" fontId="0" fillId="0" borderId="0" xfId="0" applyBorder="1" applyAlignment="1">
      <alignment horizontal="left" vertical="center" wrapText="1"/>
    </xf>
    <xf numFmtId="0" fontId="10" fillId="0" borderId="0" xfId="0" applyFont="1" applyAlignment="1">
      <alignment vertical="center" wrapText="1"/>
    </xf>
  </cellXfs>
  <cellStyles count="2">
    <cellStyle name="Hyperlink" xfId="1" builtinId="8"/>
    <cellStyle name="Normal" xfId="0" builtinId="0"/>
  </cellStyles>
  <dxfs count="2">
    <dxf>
      <font>
        <color theme="0"/>
      </font>
    </dxf>
    <dxf>
      <font>
        <color theme="0"/>
      </font>
    </dxf>
  </dxfs>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Cálculos!$C$9</c:f>
          <c:strCache>
            <c:ptCount val="1"/>
            <c:pt idx="0">
              <c:v>Glucosa en sangre (mg/dl)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lineChart>
        <c:grouping val="standard"/>
        <c:varyColors val="0"/>
        <c:ser>
          <c:idx val="0"/>
          <c:order val="0"/>
          <c:tx>
            <c:strRef>
              <c:f>Cálculos!$C$9</c:f>
              <c:strCache>
                <c:ptCount val="1"/>
                <c:pt idx="0">
                  <c:v>Glucosa en sangre (mg/dl)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Cálculos!$C$10:$C$58</c:f>
              <c:numCache>
                <c:formatCode>General</c:formatCode>
                <c:ptCount val="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1"/>
          <c:extLst>
            <c:ext xmlns:c16="http://schemas.microsoft.com/office/drawing/2014/chart" uri="{C3380CC4-5D6E-409C-BE32-E72D297353CC}">
              <c16:uniqueId val="{00000000-35D1-49AB-85A6-41274D2126F2}"/>
            </c:ext>
          </c:extLst>
        </c:ser>
        <c:ser>
          <c:idx val="1"/>
          <c:order val="1"/>
          <c:tx>
            <c:strRef>
              <c:f>Cálculos!$D$9</c:f>
              <c:strCache>
                <c:ptCount val="1"/>
                <c:pt idx="0">
                  <c:v>Caninsulin</c:v>
                </c:pt>
              </c:strCache>
            </c:strRef>
          </c:tx>
          <c:spPr>
            <a:ln w="19050" cap="rnd">
              <a:noFill/>
              <a:round/>
            </a:ln>
            <a:effectLst/>
          </c:spPr>
          <c:marker>
            <c:symbol val="triangle"/>
            <c:size val="7"/>
            <c:spPr>
              <a:solidFill>
                <a:srgbClr val="FF0000"/>
              </a:solidFill>
              <a:ln w="9525">
                <a:solidFill>
                  <a:schemeClr val="accent2"/>
                </a:solidFill>
              </a:ln>
              <a:effectLst/>
            </c:spPr>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Cálculos!$D$10:$D$58</c:f>
              <c:numCache>
                <c:formatCode>General</c:formatCode>
                <c:ptCount val="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1-35D1-49AB-85A6-41274D2126F2}"/>
            </c:ext>
          </c:extLst>
        </c:ser>
        <c:ser>
          <c:idx val="2"/>
          <c:order val="2"/>
          <c:tx>
            <c:strRef>
              <c:f>Cálculos!$E$9</c:f>
              <c:strCache>
                <c:ptCount val="1"/>
                <c:pt idx="0">
                  <c:v>Lower Limit</c:v>
                </c:pt>
              </c:strCache>
            </c:strRef>
          </c:tx>
          <c:spPr>
            <a:ln w="19050" cap="rnd">
              <a:solidFill>
                <a:srgbClr val="FFC000"/>
              </a:solidFill>
              <a:round/>
            </a:ln>
            <a:effectLst/>
          </c:spPr>
          <c:marker>
            <c:symbol val="none"/>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Cálculos!$E$10:$E$58</c:f>
              <c:numCache>
                <c:formatCode>0.0</c:formatCode>
                <c:ptCount val="49"/>
                <c:pt idx="0">
                  <c:v>81.099999999999994</c:v>
                </c:pt>
                <c:pt idx="1">
                  <c:v>81.099999999999994</c:v>
                </c:pt>
                <c:pt idx="2">
                  <c:v>81.099999999999994</c:v>
                </c:pt>
                <c:pt idx="3">
                  <c:v>81.099999999999994</c:v>
                </c:pt>
                <c:pt idx="4">
                  <c:v>81.099999999999994</c:v>
                </c:pt>
                <c:pt idx="5">
                  <c:v>81.099999999999994</c:v>
                </c:pt>
                <c:pt idx="6">
                  <c:v>81.099999999999994</c:v>
                </c:pt>
                <c:pt idx="7">
                  <c:v>81.099999999999994</c:v>
                </c:pt>
                <c:pt idx="8">
                  <c:v>81.099999999999994</c:v>
                </c:pt>
                <c:pt idx="9">
                  <c:v>81.099999999999994</c:v>
                </c:pt>
                <c:pt idx="10">
                  <c:v>81.099999999999994</c:v>
                </c:pt>
                <c:pt idx="11">
                  <c:v>81.099999999999994</c:v>
                </c:pt>
                <c:pt idx="12">
                  <c:v>81.099999999999994</c:v>
                </c:pt>
                <c:pt idx="13">
                  <c:v>81.099999999999994</c:v>
                </c:pt>
                <c:pt idx="14">
                  <c:v>81.099999999999994</c:v>
                </c:pt>
                <c:pt idx="15">
                  <c:v>81.099999999999994</c:v>
                </c:pt>
                <c:pt idx="16">
                  <c:v>81.099999999999994</c:v>
                </c:pt>
                <c:pt idx="17">
                  <c:v>81.099999999999994</c:v>
                </c:pt>
                <c:pt idx="18">
                  <c:v>81.099999999999994</c:v>
                </c:pt>
                <c:pt idx="19">
                  <c:v>81.099999999999994</c:v>
                </c:pt>
                <c:pt idx="20">
                  <c:v>81.099999999999994</c:v>
                </c:pt>
                <c:pt idx="21">
                  <c:v>81.099999999999994</c:v>
                </c:pt>
                <c:pt idx="22">
                  <c:v>81.099999999999994</c:v>
                </c:pt>
                <c:pt idx="23">
                  <c:v>81.099999999999994</c:v>
                </c:pt>
                <c:pt idx="24">
                  <c:v>81.099999999999994</c:v>
                </c:pt>
                <c:pt idx="25">
                  <c:v>81.099999999999994</c:v>
                </c:pt>
                <c:pt idx="26">
                  <c:v>81.099999999999994</c:v>
                </c:pt>
                <c:pt idx="27">
                  <c:v>81.099999999999994</c:v>
                </c:pt>
                <c:pt idx="28">
                  <c:v>81.099999999999994</c:v>
                </c:pt>
                <c:pt idx="29">
                  <c:v>81.099999999999994</c:v>
                </c:pt>
                <c:pt idx="30">
                  <c:v>81.099999999999994</c:v>
                </c:pt>
                <c:pt idx="31">
                  <c:v>81.099999999999994</c:v>
                </c:pt>
                <c:pt idx="32">
                  <c:v>81.099999999999994</c:v>
                </c:pt>
                <c:pt idx="33">
                  <c:v>81.099999999999994</c:v>
                </c:pt>
                <c:pt idx="34">
                  <c:v>81.099999999999994</c:v>
                </c:pt>
                <c:pt idx="35">
                  <c:v>81.099999999999994</c:v>
                </c:pt>
                <c:pt idx="36">
                  <c:v>81.099999999999994</c:v>
                </c:pt>
                <c:pt idx="37">
                  <c:v>81.099999999999994</c:v>
                </c:pt>
                <c:pt idx="38">
                  <c:v>81.099999999999994</c:v>
                </c:pt>
                <c:pt idx="39">
                  <c:v>81.099999999999994</c:v>
                </c:pt>
                <c:pt idx="40">
                  <c:v>81.099999999999994</c:v>
                </c:pt>
                <c:pt idx="41">
                  <c:v>81.099999999999994</c:v>
                </c:pt>
                <c:pt idx="42">
                  <c:v>81.099999999999994</c:v>
                </c:pt>
                <c:pt idx="43">
                  <c:v>81.099999999999994</c:v>
                </c:pt>
                <c:pt idx="44">
                  <c:v>81.099999999999994</c:v>
                </c:pt>
                <c:pt idx="45">
                  <c:v>81.099999999999994</c:v>
                </c:pt>
                <c:pt idx="46">
                  <c:v>81.099999999999994</c:v>
                </c:pt>
                <c:pt idx="47">
                  <c:v>81.099999999999994</c:v>
                </c:pt>
                <c:pt idx="48">
                  <c:v>81.099999999999994</c:v>
                </c:pt>
              </c:numCache>
            </c:numRef>
          </c:val>
          <c:smooth val="0"/>
          <c:extLst>
            <c:ext xmlns:c16="http://schemas.microsoft.com/office/drawing/2014/chart" uri="{C3380CC4-5D6E-409C-BE32-E72D297353CC}">
              <c16:uniqueId val="{00000002-35D1-49AB-85A6-41274D2126F2}"/>
            </c:ext>
          </c:extLst>
        </c:ser>
        <c:ser>
          <c:idx val="3"/>
          <c:order val="3"/>
          <c:tx>
            <c:strRef>
              <c:f>Cálculos!$F$9</c:f>
              <c:strCache>
                <c:ptCount val="1"/>
                <c:pt idx="0">
                  <c:v>Upper Limit</c:v>
                </c:pt>
              </c:strCache>
            </c:strRef>
          </c:tx>
          <c:spPr>
            <a:ln w="19050" cap="rnd">
              <a:solidFill>
                <a:schemeClr val="accent4"/>
              </a:solidFill>
              <a:round/>
            </a:ln>
            <a:effectLst/>
          </c:spPr>
          <c:marker>
            <c:symbol val="none"/>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Cálculos!$F$10:$F$58</c:f>
              <c:numCache>
                <c:formatCode>0.0</c:formatCode>
                <c:ptCount val="49"/>
                <c:pt idx="0">
                  <c:v>252.1</c:v>
                </c:pt>
                <c:pt idx="1">
                  <c:v>252.1</c:v>
                </c:pt>
                <c:pt idx="2">
                  <c:v>252.1</c:v>
                </c:pt>
                <c:pt idx="3">
                  <c:v>252.1</c:v>
                </c:pt>
                <c:pt idx="4">
                  <c:v>252.1</c:v>
                </c:pt>
                <c:pt idx="5">
                  <c:v>252.1</c:v>
                </c:pt>
                <c:pt idx="6">
                  <c:v>252.1</c:v>
                </c:pt>
                <c:pt idx="7">
                  <c:v>252.1</c:v>
                </c:pt>
                <c:pt idx="8">
                  <c:v>252.1</c:v>
                </c:pt>
                <c:pt idx="9">
                  <c:v>252.1</c:v>
                </c:pt>
                <c:pt idx="10">
                  <c:v>252.1</c:v>
                </c:pt>
                <c:pt idx="11">
                  <c:v>252.1</c:v>
                </c:pt>
                <c:pt idx="12">
                  <c:v>252.1</c:v>
                </c:pt>
                <c:pt idx="13">
                  <c:v>252.1</c:v>
                </c:pt>
                <c:pt idx="14">
                  <c:v>252.1</c:v>
                </c:pt>
                <c:pt idx="15">
                  <c:v>252.1</c:v>
                </c:pt>
                <c:pt idx="16">
                  <c:v>252.1</c:v>
                </c:pt>
                <c:pt idx="17">
                  <c:v>252.1</c:v>
                </c:pt>
                <c:pt idx="18">
                  <c:v>252.1</c:v>
                </c:pt>
                <c:pt idx="19">
                  <c:v>252.1</c:v>
                </c:pt>
                <c:pt idx="20">
                  <c:v>252.1</c:v>
                </c:pt>
                <c:pt idx="21">
                  <c:v>252.1</c:v>
                </c:pt>
                <c:pt idx="22">
                  <c:v>252.1</c:v>
                </c:pt>
                <c:pt idx="23">
                  <c:v>252.1</c:v>
                </c:pt>
                <c:pt idx="24">
                  <c:v>252.1</c:v>
                </c:pt>
                <c:pt idx="25">
                  <c:v>252.1</c:v>
                </c:pt>
                <c:pt idx="26">
                  <c:v>252.1</c:v>
                </c:pt>
                <c:pt idx="27">
                  <c:v>252.1</c:v>
                </c:pt>
                <c:pt idx="28">
                  <c:v>252.1</c:v>
                </c:pt>
                <c:pt idx="29">
                  <c:v>252.1</c:v>
                </c:pt>
                <c:pt idx="30">
                  <c:v>252.1</c:v>
                </c:pt>
                <c:pt idx="31">
                  <c:v>252.1</c:v>
                </c:pt>
                <c:pt idx="32">
                  <c:v>252.1</c:v>
                </c:pt>
                <c:pt idx="33">
                  <c:v>252.1</c:v>
                </c:pt>
                <c:pt idx="34">
                  <c:v>252.1</c:v>
                </c:pt>
                <c:pt idx="35">
                  <c:v>252.1</c:v>
                </c:pt>
                <c:pt idx="36">
                  <c:v>252.1</c:v>
                </c:pt>
                <c:pt idx="37">
                  <c:v>252.1</c:v>
                </c:pt>
                <c:pt idx="38">
                  <c:v>252.1</c:v>
                </c:pt>
                <c:pt idx="39">
                  <c:v>252.1</c:v>
                </c:pt>
                <c:pt idx="40">
                  <c:v>252.1</c:v>
                </c:pt>
                <c:pt idx="41">
                  <c:v>252.1</c:v>
                </c:pt>
                <c:pt idx="42">
                  <c:v>252.1</c:v>
                </c:pt>
                <c:pt idx="43">
                  <c:v>252.1</c:v>
                </c:pt>
                <c:pt idx="44">
                  <c:v>252.1</c:v>
                </c:pt>
                <c:pt idx="45">
                  <c:v>252.1</c:v>
                </c:pt>
                <c:pt idx="46">
                  <c:v>252.1</c:v>
                </c:pt>
                <c:pt idx="47">
                  <c:v>252.1</c:v>
                </c:pt>
                <c:pt idx="48">
                  <c:v>252.1</c:v>
                </c:pt>
              </c:numCache>
            </c:numRef>
          </c:val>
          <c:smooth val="0"/>
          <c:extLst>
            <c:ext xmlns:c16="http://schemas.microsoft.com/office/drawing/2014/chart" uri="{C3380CC4-5D6E-409C-BE32-E72D297353CC}">
              <c16:uniqueId val="{00000003-35D1-49AB-85A6-41274D2126F2}"/>
            </c:ext>
          </c:extLst>
        </c:ser>
        <c:ser>
          <c:idx val="4"/>
          <c:order val="4"/>
          <c:tx>
            <c:strRef>
              <c:f>Cálculos!$G$9</c:f>
              <c:strCache>
                <c:ptCount val="1"/>
                <c:pt idx="0">
                  <c:v>Alerta</c:v>
                </c:pt>
              </c:strCache>
            </c:strRef>
          </c:tx>
          <c:spPr>
            <a:ln w="19050" cap="rnd">
              <a:noFill/>
              <a:round/>
            </a:ln>
            <a:effectLst>
              <a:glow rad="127000">
                <a:srgbClr val="FF0000">
                  <a:alpha val="25000"/>
                </a:srgbClr>
              </a:glow>
            </a:effectLst>
          </c:spPr>
          <c:marker>
            <c:symbol val="circle"/>
            <c:size val="9"/>
            <c:spPr>
              <a:noFill/>
              <a:ln w="19050">
                <a:solidFill>
                  <a:srgbClr val="FF0000"/>
                </a:solidFill>
              </a:ln>
              <a:effectLst>
                <a:glow rad="127000">
                  <a:srgbClr val="FF0000">
                    <a:alpha val="25000"/>
                  </a:srgbClr>
                </a:glow>
              </a:effectLst>
            </c:spPr>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Cálculos!$G$10:$G$58</c:f>
              <c:numCache>
                <c:formatCode>General</c:formatCode>
                <c:ptCount val="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4-35D1-49AB-85A6-41274D2126F2}"/>
            </c:ext>
          </c:extLst>
        </c:ser>
        <c:dLbls>
          <c:showLegendKey val="0"/>
          <c:showVal val="0"/>
          <c:showCatName val="0"/>
          <c:showSerName val="0"/>
          <c:showPercent val="0"/>
          <c:showBubbleSize val="0"/>
        </c:dLbls>
        <c:marker val="1"/>
        <c:smooth val="0"/>
        <c:axId val="847816672"/>
        <c:axId val="847820936"/>
      </c:lineChart>
      <c:catAx>
        <c:axId val="847816672"/>
        <c:scaling>
          <c:orientation val="minMax"/>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20936"/>
        <c:crosses val="autoZero"/>
        <c:auto val="1"/>
        <c:lblAlgn val="ctr"/>
        <c:lblOffset val="100"/>
        <c:tickLblSkip val="2"/>
        <c:noMultiLvlLbl val="0"/>
      </c:catAx>
      <c:valAx>
        <c:axId val="84782093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1667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Cálculos!$C$9</c:f>
          <c:strCache>
            <c:ptCount val="1"/>
            <c:pt idx="0">
              <c:v>Glucosa en sangre (mg/dl)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lineChart>
        <c:grouping val="standard"/>
        <c:varyColors val="0"/>
        <c:ser>
          <c:idx val="0"/>
          <c:order val="0"/>
          <c:tx>
            <c:strRef>
              <c:f>Cálculos!$C$9</c:f>
              <c:strCache>
                <c:ptCount val="1"/>
                <c:pt idx="0">
                  <c:v>Glucosa en sangre (mg/dl)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Cálculos!$C$10:$C$58</c:f>
              <c:numCache>
                <c:formatCode>General</c:formatCode>
                <c:ptCount val="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1"/>
          <c:extLst>
            <c:ext xmlns:c16="http://schemas.microsoft.com/office/drawing/2014/chart" uri="{C3380CC4-5D6E-409C-BE32-E72D297353CC}">
              <c16:uniqueId val="{00000000-733F-40FB-A120-12FE9A7A9878}"/>
            </c:ext>
          </c:extLst>
        </c:ser>
        <c:ser>
          <c:idx val="1"/>
          <c:order val="1"/>
          <c:tx>
            <c:strRef>
              <c:f>Cálculos!$D$9</c:f>
              <c:strCache>
                <c:ptCount val="1"/>
                <c:pt idx="0">
                  <c:v>Caninsulin</c:v>
                </c:pt>
              </c:strCache>
            </c:strRef>
          </c:tx>
          <c:spPr>
            <a:ln w="19050" cap="rnd">
              <a:noFill/>
              <a:round/>
            </a:ln>
            <a:effectLst/>
          </c:spPr>
          <c:marker>
            <c:symbol val="triangle"/>
            <c:size val="7"/>
            <c:spPr>
              <a:solidFill>
                <a:srgbClr val="FF0000"/>
              </a:solidFill>
              <a:ln w="9525">
                <a:solidFill>
                  <a:schemeClr val="accent2"/>
                </a:solidFill>
              </a:ln>
              <a:effectLst/>
            </c:spPr>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Cálculos!$D$10:$D$58</c:f>
              <c:numCache>
                <c:formatCode>General</c:formatCode>
                <c:ptCount val="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1-733F-40FB-A120-12FE9A7A9878}"/>
            </c:ext>
          </c:extLst>
        </c:ser>
        <c:ser>
          <c:idx val="2"/>
          <c:order val="2"/>
          <c:tx>
            <c:strRef>
              <c:f>Cálculos!$E$9</c:f>
              <c:strCache>
                <c:ptCount val="1"/>
                <c:pt idx="0">
                  <c:v>Lower Limit</c:v>
                </c:pt>
              </c:strCache>
            </c:strRef>
          </c:tx>
          <c:spPr>
            <a:ln w="19050" cap="rnd">
              <a:solidFill>
                <a:srgbClr val="FFC000"/>
              </a:solidFill>
              <a:round/>
            </a:ln>
            <a:effectLst/>
          </c:spPr>
          <c:marker>
            <c:symbol val="none"/>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Cálculos!$E$10:$E$58</c:f>
              <c:numCache>
                <c:formatCode>0.0</c:formatCode>
                <c:ptCount val="49"/>
                <c:pt idx="0">
                  <c:v>81.099999999999994</c:v>
                </c:pt>
                <c:pt idx="1">
                  <c:v>81.099999999999994</c:v>
                </c:pt>
                <c:pt idx="2">
                  <c:v>81.099999999999994</c:v>
                </c:pt>
                <c:pt idx="3">
                  <c:v>81.099999999999994</c:v>
                </c:pt>
                <c:pt idx="4">
                  <c:v>81.099999999999994</c:v>
                </c:pt>
                <c:pt idx="5">
                  <c:v>81.099999999999994</c:v>
                </c:pt>
                <c:pt idx="6">
                  <c:v>81.099999999999994</c:v>
                </c:pt>
                <c:pt idx="7">
                  <c:v>81.099999999999994</c:v>
                </c:pt>
                <c:pt idx="8">
                  <c:v>81.099999999999994</c:v>
                </c:pt>
                <c:pt idx="9">
                  <c:v>81.099999999999994</c:v>
                </c:pt>
                <c:pt idx="10">
                  <c:v>81.099999999999994</c:v>
                </c:pt>
                <c:pt idx="11">
                  <c:v>81.099999999999994</c:v>
                </c:pt>
                <c:pt idx="12">
                  <c:v>81.099999999999994</c:v>
                </c:pt>
                <c:pt idx="13">
                  <c:v>81.099999999999994</c:v>
                </c:pt>
                <c:pt idx="14">
                  <c:v>81.099999999999994</c:v>
                </c:pt>
                <c:pt idx="15">
                  <c:v>81.099999999999994</c:v>
                </c:pt>
                <c:pt idx="16">
                  <c:v>81.099999999999994</c:v>
                </c:pt>
                <c:pt idx="17">
                  <c:v>81.099999999999994</c:v>
                </c:pt>
                <c:pt idx="18">
                  <c:v>81.099999999999994</c:v>
                </c:pt>
                <c:pt idx="19">
                  <c:v>81.099999999999994</c:v>
                </c:pt>
                <c:pt idx="20">
                  <c:v>81.099999999999994</c:v>
                </c:pt>
                <c:pt idx="21">
                  <c:v>81.099999999999994</c:v>
                </c:pt>
                <c:pt idx="22">
                  <c:v>81.099999999999994</c:v>
                </c:pt>
                <c:pt idx="23">
                  <c:v>81.099999999999994</c:v>
                </c:pt>
                <c:pt idx="24">
                  <c:v>81.099999999999994</c:v>
                </c:pt>
                <c:pt idx="25">
                  <c:v>81.099999999999994</c:v>
                </c:pt>
                <c:pt idx="26">
                  <c:v>81.099999999999994</c:v>
                </c:pt>
                <c:pt idx="27">
                  <c:v>81.099999999999994</c:v>
                </c:pt>
                <c:pt idx="28">
                  <c:v>81.099999999999994</c:v>
                </c:pt>
                <c:pt idx="29">
                  <c:v>81.099999999999994</c:v>
                </c:pt>
                <c:pt idx="30">
                  <c:v>81.099999999999994</c:v>
                </c:pt>
                <c:pt idx="31">
                  <c:v>81.099999999999994</c:v>
                </c:pt>
                <c:pt idx="32">
                  <c:v>81.099999999999994</c:v>
                </c:pt>
                <c:pt idx="33">
                  <c:v>81.099999999999994</c:v>
                </c:pt>
                <c:pt idx="34">
                  <c:v>81.099999999999994</c:v>
                </c:pt>
                <c:pt idx="35">
                  <c:v>81.099999999999994</c:v>
                </c:pt>
                <c:pt idx="36">
                  <c:v>81.099999999999994</c:v>
                </c:pt>
                <c:pt idx="37">
                  <c:v>81.099999999999994</c:v>
                </c:pt>
                <c:pt idx="38">
                  <c:v>81.099999999999994</c:v>
                </c:pt>
                <c:pt idx="39">
                  <c:v>81.099999999999994</c:v>
                </c:pt>
                <c:pt idx="40">
                  <c:v>81.099999999999994</c:v>
                </c:pt>
                <c:pt idx="41">
                  <c:v>81.099999999999994</c:v>
                </c:pt>
                <c:pt idx="42">
                  <c:v>81.099999999999994</c:v>
                </c:pt>
                <c:pt idx="43">
                  <c:v>81.099999999999994</c:v>
                </c:pt>
                <c:pt idx="44">
                  <c:v>81.099999999999994</c:v>
                </c:pt>
                <c:pt idx="45">
                  <c:v>81.099999999999994</c:v>
                </c:pt>
                <c:pt idx="46">
                  <c:v>81.099999999999994</c:v>
                </c:pt>
                <c:pt idx="47">
                  <c:v>81.099999999999994</c:v>
                </c:pt>
                <c:pt idx="48">
                  <c:v>81.099999999999994</c:v>
                </c:pt>
              </c:numCache>
            </c:numRef>
          </c:val>
          <c:smooth val="0"/>
          <c:extLst>
            <c:ext xmlns:c16="http://schemas.microsoft.com/office/drawing/2014/chart" uri="{C3380CC4-5D6E-409C-BE32-E72D297353CC}">
              <c16:uniqueId val="{00000002-733F-40FB-A120-12FE9A7A9878}"/>
            </c:ext>
          </c:extLst>
        </c:ser>
        <c:ser>
          <c:idx val="3"/>
          <c:order val="3"/>
          <c:tx>
            <c:strRef>
              <c:f>Cálculos!$F$9</c:f>
              <c:strCache>
                <c:ptCount val="1"/>
                <c:pt idx="0">
                  <c:v>Upper Limit</c:v>
                </c:pt>
              </c:strCache>
            </c:strRef>
          </c:tx>
          <c:spPr>
            <a:ln w="19050" cap="rnd">
              <a:solidFill>
                <a:schemeClr val="accent4"/>
              </a:solidFill>
              <a:round/>
            </a:ln>
            <a:effectLst/>
          </c:spPr>
          <c:marker>
            <c:symbol val="none"/>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Cálculos!$F$10:$F$58</c:f>
              <c:numCache>
                <c:formatCode>0.0</c:formatCode>
                <c:ptCount val="49"/>
                <c:pt idx="0">
                  <c:v>252.1</c:v>
                </c:pt>
                <c:pt idx="1">
                  <c:v>252.1</c:v>
                </c:pt>
                <c:pt idx="2">
                  <c:v>252.1</c:v>
                </c:pt>
                <c:pt idx="3">
                  <c:v>252.1</c:v>
                </c:pt>
                <c:pt idx="4">
                  <c:v>252.1</c:v>
                </c:pt>
                <c:pt idx="5">
                  <c:v>252.1</c:v>
                </c:pt>
                <c:pt idx="6">
                  <c:v>252.1</c:v>
                </c:pt>
                <c:pt idx="7">
                  <c:v>252.1</c:v>
                </c:pt>
                <c:pt idx="8">
                  <c:v>252.1</c:v>
                </c:pt>
                <c:pt idx="9">
                  <c:v>252.1</c:v>
                </c:pt>
                <c:pt idx="10">
                  <c:v>252.1</c:v>
                </c:pt>
                <c:pt idx="11">
                  <c:v>252.1</c:v>
                </c:pt>
                <c:pt idx="12">
                  <c:v>252.1</c:v>
                </c:pt>
                <c:pt idx="13">
                  <c:v>252.1</c:v>
                </c:pt>
                <c:pt idx="14">
                  <c:v>252.1</c:v>
                </c:pt>
                <c:pt idx="15">
                  <c:v>252.1</c:v>
                </c:pt>
                <c:pt idx="16">
                  <c:v>252.1</c:v>
                </c:pt>
                <c:pt idx="17">
                  <c:v>252.1</c:v>
                </c:pt>
                <c:pt idx="18">
                  <c:v>252.1</c:v>
                </c:pt>
                <c:pt idx="19">
                  <c:v>252.1</c:v>
                </c:pt>
                <c:pt idx="20">
                  <c:v>252.1</c:v>
                </c:pt>
                <c:pt idx="21">
                  <c:v>252.1</c:v>
                </c:pt>
                <c:pt idx="22">
                  <c:v>252.1</c:v>
                </c:pt>
                <c:pt idx="23">
                  <c:v>252.1</c:v>
                </c:pt>
                <c:pt idx="24">
                  <c:v>252.1</c:v>
                </c:pt>
                <c:pt idx="25">
                  <c:v>252.1</c:v>
                </c:pt>
                <c:pt idx="26">
                  <c:v>252.1</c:v>
                </c:pt>
                <c:pt idx="27">
                  <c:v>252.1</c:v>
                </c:pt>
                <c:pt idx="28">
                  <c:v>252.1</c:v>
                </c:pt>
                <c:pt idx="29">
                  <c:v>252.1</c:v>
                </c:pt>
                <c:pt idx="30">
                  <c:v>252.1</c:v>
                </c:pt>
                <c:pt idx="31">
                  <c:v>252.1</c:v>
                </c:pt>
                <c:pt idx="32">
                  <c:v>252.1</c:v>
                </c:pt>
                <c:pt idx="33">
                  <c:v>252.1</c:v>
                </c:pt>
                <c:pt idx="34">
                  <c:v>252.1</c:v>
                </c:pt>
                <c:pt idx="35">
                  <c:v>252.1</c:v>
                </c:pt>
                <c:pt idx="36">
                  <c:v>252.1</c:v>
                </c:pt>
                <c:pt idx="37">
                  <c:v>252.1</c:v>
                </c:pt>
                <c:pt idx="38">
                  <c:v>252.1</c:v>
                </c:pt>
                <c:pt idx="39">
                  <c:v>252.1</c:v>
                </c:pt>
                <c:pt idx="40">
                  <c:v>252.1</c:v>
                </c:pt>
                <c:pt idx="41">
                  <c:v>252.1</c:v>
                </c:pt>
                <c:pt idx="42">
                  <c:v>252.1</c:v>
                </c:pt>
                <c:pt idx="43">
                  <c:v>252.1</c:v>
                </c:pt>
                <c:pt idx="44">
                  <c:v>252.1</c:v>
                </c:pt>
                <c:pt idx="45">
                  <c:v>252.1</c:v>
                </c:pt>
                <c:pt idx="46">
                  <c:v>252.1</c:v>
                </c:pt>
                <c:pt idx="47">
                  <c:v>252.1</c:v>
                </c:pt>
                <c:pt idx="48">
                  <c:v>252.1</c:v>
                </c:pt>
              </c:numCache>
            </c:numRef>
          </c:val>
          <c:smooth val="0"/>
          <c:extLst>
            <c:ext xmlns:c16="http://schemas.microsoft.com/office/drawing/2014/chart" uri="{C3380CC4-5D6E-409C-BE32-E72D297353CC}">
              <c16:uniqueId val="{00000003-733F-40FB-A120-12FE9A7A9878}"/>
            </c:ext>
          </c:extLst>
        </c:ser>
        <c:ser>
          <c:idx val="4"/>
          <c:order val="4"/>
          <c:tx>
            <c:strRef>
              <c:f>Cálculos!$G$9</c:f>
              <c:strCache>
                <c:ptCount val="1"/>
                <c:pt idx="0">
                  <c:v>Alerta</c:v>
                </c:pt>
              </c:strCache>
            </c:strRef>
          </c:tx>
          <c:spPr>
            <a:ln w="19050" cap="rnd">
              <a:noFill/>
              <a:round/>
            </a:ln>
            <a:effectLst>
              <a:glow rad="127000">
                <a:srgbClr val="FF0000">
                  <a:alpha val="25000"/>
                </a:srgbClr>
              </a:glow>
            </a:effectLst>
          </c:spPr>
          <c:marker>
            <c:symbol val="circle"/>
            <c:size val="9"/>
            <c:spPr>
              <a:noFill/>
              <a:ln w="28575">
                <a:solidFill>
                  <a:srgbClr val="FF0000"/>
                </a:solidFill>
              </a:ln>
              <a:effectLst>
                <a:glow rad="127000">
                  <a:srgbClr val="FF0000">
                    <a:alpha val="25000"/>
                  </a:srgbClr>
                </a:glow>
              </a:effectLst>
            </c:spPr>
          </c:marker>
          <c:cat>
            <c:numRef>
              <c:f>Cálculos!$A$10:$A$58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Cálculos!$G$10:$G$58</c:f>
              <c:numCache>
                <c:formatCode>General</c:formatCode>
                <c:ptCount val="4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31-733F-40FB-A120-12FE9A7A9878}"/>
            </c:ext>
          </c:extLst>
        </c:ser>
        <c:dLbls>
          <c:showLegendKey val="0"/>
          <c:showVal val="0"/>
          <c:showCatName val="0"/>
          <c:showSerName val="0"/>
          <c:showPercent val="0"/>
          <c:showBubbleSize val="0"/>
        </c:dLbls>
        <c:marker val="1"/>
        <c:smooth val="0"/>
        <c:axId val="847816672"/>
        <c:axId val="847820936"/>
      </c:lineChart>
      <c:catAx>
        <c:axId val="847816672"/>
        <c:scaling>
          <c:orientation val="minMax"/>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20936"/>
        <c:crosses val="autoZero"/>
        <c:auto val="1"/>
        <c:lblAlgn val="ctr"/>
        <c:lblOffset val="100"/>
        <c:tickLblSkip val="2"/>
        <c:noMultiLvlLbl val="0"/>
      </c:catAx>
      <c:valAx>
        <c:axId val="84782093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1667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Cálculos!$C$9</c:f>
          <c:strCache>
            <c:ptCount val="1"/>
            <c:pt idx="0">
              <c:v>Glucosa en sangre (mg/dl)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lineChart>
        <c:grouping val="standard"/>
        <c:varyColors val="0"/>
        <c:ser>
          <c:idx val="0"/>
          <c:order val="0"/>
          <c:tx>
            <c:strRef>
              <c:f>'Cálculos (ejemplo)'!$C$9</c:f>
              <c:strCache>
                <c:ptCount val="1"/>
                <c:pt idx="0">
                  <c:v>Glucosa en sangre (mg/dl)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(ejemplo)'!$C$10:$C$58</c:f>
              <c:numCache>
                <c:formatCode>General</c:formatCode>
                <c:ptCount val="49"/>
                <c:pt idx="0">
                  <c:v>378</c:v>
                </c:pt>
                <c:pt idx="1">
                  <c:v>#N/A</c:v>
                </c:pt>
                <c:pt idx="2">
                  <c:v>#N/A</c:v>
                </c:pt>
                <c:pt idx="3">
                  <c:v>#N/A</c:v>
                </c:pt>
                <c:pt idx="4">
                  <c:v>#N/A</c:v>
                </c:pt>
                <c:pt idx="5">
                  <c:v>#N/A</c:v>
                </c:pt>
                <c:pt idx="6">
                  <c:v>234</c:v>
                </c:pt>
                <c:pt idx="7">
                  <c:v>#N/A</c:v>
                </c:pt>
                <c:pt idx="8">
                  <c:v>#N/A</c:v>
                </c:pt>
                <c:pt idx="9">
                  <c:v>#N/A</c:v>
                </c:pt>
                <c:pt idx="10">
                  <c:v>#N/A</c:v>
                </c:pt>
                <c:pt idx="11">
                  <c:v>#N/A</c:v>
                </c:pt>
                <c:pt idx="12">
                  <c:v>180</c:v>
                </c:pt>
                <c:pt idx="13">
                  <c:v>#N/A</c:v>
                </c:pt>
                <c:pt idx="14">
                  <c:v>#N/A</c:v>
                </c:pt>
                <c:pt idx="15">
                  <c:v>#N/A</c:v>
                </c:pt>
                <c:pt idx="16">
                  <c:v>126</c:v>
                </c:pt>
                <c:pt idx="17">
                  <c:v>#N/A</c:v>
                </c:pt>
                <c:pt idx="18">
                  <c:v>#N/A</c:v>
                </c:pt>
                <c:pt idx="19">
                  <c:v>#N/A</c:v>
                </c:pt>
                <c:pt idx="20">
                  <c:v>135</c:v>
                </c:pt>
                <c:pt idx="21">
                  <c:v>#N/A</c:v>
                </c:pt>
                <c:pt idx="22">
                  <c:v>#N/A</c:v>
                </c:pt>
                <c:pt idx="23">
                  <c:v>#N/A</c:v>
                </c:pt>
                <c:pt idx="24">
                  <c:v>153</c:v>
                </c:pt>
                <c:pt idx="25">
                  <c:v>#N/A</c:v>
                </c:pt>
                <c:pt idx="26">
                  <c:v>#N/A</c:v>
                </c:pt>
                <c:pt idx="27">
                  <c:v>#N/A</c:v>
                </c:pt>
                <c:pt idx="28">
                  <c:v>135</c:v>
                </c:pt>
                <c:pt idx="29">
                  <c:v>#N/A</c:v>
                </c:pt>
                <c:pt idx="30">
                  <c:v>#N/A</c:v>
                </c:pt>
                <c:pt idx="31">
                  <c:v>#N/A</c:v>
                </c:pt>
                <c:pt idx="32">
                  <c:v>99</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1"/>
          <c:extLst>
            <c:ext xmlns:c16="http://schemas.microsoft.com/office/drawing/2014/chart" uri="{C3380CC4-5D6E-409C-BE32-E72D297353CC}">
              <c16:uniqueId val="{00000000-6620-44DC-BFD9-2E76559555AF}"/>
            </c:ext>
          </c:extLst>
        </c:ser>
        <c:ser>
          <c:idx val="1"/>
          <c:order val="1"/>
          <c:tx>
            <c:strRef>
              <c:f>'Cálculos (ejemplo)'!$D$9</c:f>
              <c:strCache>
                <c:ptCount val="1"/>
                <c:pt idx="0">
                  <c:v>Caninsulin</c:v>
                </c:pt>
              </c:strCache>
            </c:strRef>
          </c:tx>
          <c:spPr>
            <a:ln w="19050" cap="rnd">
              <a:noFill/>
              <a:round/>
            </a:ln>
            <a:effectLst/>
          </c:spPr>
          <c:marker>
            <c:symbol val="triangle"/>
            <c:size val="7"/>
            <c:spPr>
              <a:solidFill>
                <a:srgbClr val="FF0000"/>
              </a:solidFill>
              <a:ln w="9525">
                <a:solidFill>
                  <a:schemeClr val="accent2"/>
                </a:solidFill>
              </a:ln>
              <a:effectLst/>
            </c:spPr>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(ejemplo)'!$D$10:$D$58</c:f>
              <c:numCache>
                <c:formatCode>General</c:formatCode>
                <c:ptCount val="49"/>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0</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1-6620-44DC-BFD9-2E76559555AF}"/>
            </c:ext>
          </c:extLst>
        </c:ser>
        <c:ser>
          <c:idx val="2"/>
          <c:order val="2"/>
          <c:tx>
            <c:strRef>
              <c:f>'Cálculos (ejemplo)'!$E$9</c:f>
              <c:strCache>
                <c:ptCount val="1"/>
                <c:pt idx="0">
                  <c:v>Lower Limit</c:v>
                </c:pt>
              </c:strCache>
            </c:strRef>
          </c:tx>
          <c:spPr>
            <a:ln w="19050" cap="rnd">
              <a:solidFill>
                <a:srgbClr val="FFC000"/>
              </a:solidFill>
              <a:round/>
            </a:ln>
            <a:effectLst/>
          </c:spPr>
          <c:marker>
            <c:symbol val="none"/>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(ejemplo)'!$E$10:$E$58</c:f>
              <c:numCache>
                <c:formatCode>0.0</c:formatCode>
                <c:ptCount val="49"/>
                <c:pt idx="0">
                  <c:v>81.099999999999994</c:v>
                </c:pt>
                <c:pt idx="1">
                  <c:v>81.099999999999994</c:v>
                </c:pt>
                <c:pt idx="2">
                  <c:v>81.099999999999994</c:v>
                </c:pt>
                <c:pt idx="3">
                  <c:v>81.099999999999994</c:v>
                </c:pt>
                <c:pt idx="4">
                  <c:v>81.099999999999994</c:v>
                </c:pt>
                <c:pt idx="5">
                  <c:v>81.099999999999994</c:v>
                </c:pt>
                <c:pt idx="6">
                  <c:v>81.099999999999994</c:v>
                </c:pt>
                <c:pt idx="7">
                  <c:v>81.099999999999994</c:v>
                </c:pt>
                <c:pt idx="8">
                  <c:v>81.099999999999994</c:v>
                </c:pt>
                <c:pt idx="9">
                  <c:v>81.099999999999994</c:v>
                </c:pt>
                <c:pt idx="10">
                  <c:v>81.099999999999994</c:v>
                </c:pt>
                <c:pt idx="11">
                  <c:v>81.099999999999994</c:v>
                </c:pt>
                <c:pt idx="12">
                  <c:v>81.099999999999994</c:v>
                </c:pt>
                <c:pt idx="13">
                  <c:v>81.099999999999994</c:v>
                </c:pt>
                <c:pt idx="14">
                  <c:v>81.099999999999994</c:v>
                </c:pt>
                <c:pt idx="15">
                  <c:v>81.099999999999994</c:v>
                </c:pt>
                <c:pt idx="16">
                  <c:v>81.099999999999994</c:v>
                </c:pt>
                <c:pt idx="17">
                  <c:v>81.099999999999994</c:v>
                </c:pt>
                <c:pt idx="18">
                  <c:v>81.099999999999994</c:v>
                </c:pt>
                <c:pt idx="19">
                  <c:v>81.099999999999994</c:v>
                </c:pt>
                <c:pt idx="20">
                  <c:v>81.099999999999994</c:v>
                </c:pt>
                <c:pt idx="21">
                  <c:v>81.099999999999994</c:v>
                </c:pt>
                <c:pt idx="22">
                  <c:v>81.099999999999994</c:v>
                </c:pt>
                <c:pt idx="23">
                  <c:v>81.099999999999994</c:v>
                </c:pt>
                <c:pt idx="24">
                  <c:v>81.099999999999994</c:v>
                </c:pt>
                <c:pt idx="25">
                  <c:v>81.099999999999994</c:v>
                </c:pt>
                <c:pt idx="26">
                  <c:v>81.099999999999994</c:v>
                </c:pt>
                <c:pt idx="27">
                  <c:v>81.099999999999994</c:v>
                </c:pt>
                <c:pt idx="28">
                  <c:v>81.099999999999994</c:v>
                </c:pt>
                <c:pt idx="29">
                  <c:v>81.099999999999994</c:v>
                </c:pt>
                <c:pt idx="30">
                  <c:v>81.099999999999994</c:v>
                </c:pt>
                <c:pt idx="31">
                  <c:v>81.099999999999994</c:v>
                </c:pt>
                <c:pt idx="32">
                  <c:v>81.099999999999994</c:v>
                </c:pt>
                <c:pt idx="33">
                  <c:v>81.099999999999994</c:v>
                </c:pt>
                <c:pt idx="34">
                  <c:v>81.099999999999994</c:v>
                </c:pt>
                <c:pt idx="35">
                  <c:v>81.099999999999994</c:v>
                </c:pt>
                <c:pt idx="36">
                  <c:v>81.099999999999994</c:v>
                </c:pt>
                <c:pt idx="37">
                  <c:v>81.099999999999994</c:v>
                </c:pt>
                <c:pt idx="38">
                  <c:v>81.099999999999994</c:v>
                </c:pt>
                <c:pt idx="39">
                  <c:v>81.099999999999994</c:v>
                </c:pt>
                <c:pt idx="40">
                  <c:v>81.099999999999994</c:v>
                </c:pt>
                <c:pt idx="41">
                  <c:v>81.099999999999994</c:v>
                </c:pt>
                <c:pt idx="42">
                  <c:v>81.099999999999994</c:v>
                </c:pt>
                <c:pt idx="43">
                  <c:v>81.099999999999994</c:v>
                </c:pt>
                <c:pt idx="44">
                  <c:v>81.099999999999994</c:v>
                </c:pt>
                <c:pt idx="45">
                  <c:v>81.099999999999994</c:v>
                </c:pt>
                <c:pt idx="46">
                  <c:v>81.099999999999994</c:v>
                </c:pt>
                <c:pt idx="47">
                  <c:v>81.099999999999994</c:v>
                </c:pt>
                <c:pt idx="48">
                  <c:v>81.099999999999994</c:v>
                </c:pt>
              </c:numCache>
            </c:numRef>
          </c:val>
          <c:smooth val="0"/>
          <c:extLst>
            <c:ext xmlns:c16="http://schemas.microsoft.com/office/drawing/2014/chart" uri="{C3380CC4-5D6E-409C-BE32-E72D297353CC}">
              <c16:uniqueId val="{00000002-6620-44DC-BFD9-2E76559555AF}"/>
            </c:ext>
          </c:extLst>
        </c:ser>
        <c:ser>
          <c:idx val="3"/>
          <c:order val="3"/>
          <c:tx>
            <c:strRef>
              <c:f>'Cálculos (ejemplo)'!$F$9</c:f>
              <c:strCache>
                <c:ptCount val="1"/>
                <c:pt idx="0">
                  <c:v>Upper Limit</c:v>
                </c:pt>
              </c:strCache>
            </c:strRef>
          </c:tx>
          <c:spPr>
            <a:ln w="19050" cap="rnd">
              <a:solidFill>
                <a:schemeClr val="accent4"/>
              </a:solidFill>
              <a:round/>
            </a:ln>
            <a:effectLst/>
          </c:spPr>
          <c:marker>
            <c:symbol val="none"/>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(ejemplo)'!$F$10:$F$58</c:f>
              <c:numCache>
                <c:formatCode>0.0</c:formatCode>
                <c:ptCount val="49"/>
                <c:pt idx="0">
                  <c:v>252.1</c:v>
                </c:pt>
                <c:pt idx="1">
                  <c:v>252.1</c:v>
                </c:pt>
                <c:pt idx="2">
                  <c:v>252.1</c:v>
                </c:pt>
                <c:pt idx="3">
                  <c:v>252.1</c:v>
                </c:pt>
                <c:pt idx="4">
                  <c:v>252.1</c:v>
                </c:pt>
                <c:pt idx="5">
                  <c:v>252.1</c:v>
                </c:pt>
                <c:pt idx="6">
                  <c:v>252.1</c:v>
                </c:pt>
                <c:pt idx="7">
                  <c:v>252.1</c:v>
                </c:pt>
                <c:pt idx="8">
                  <c:v>252.1</c:v>
                </c:pt>
                <c:pt idx="9">
                  <c:v>252.1</c:v>
                </c:pt>
                <c:pt idx="10">
                  <c:v>252.1</c:v>
                </c:pt>
                <c:pt idx="11">
                  <c:v>252.1</c:v>
                </c:pt>
                <c:pt idx="12">
                  <c:v>252.1</c:v>
                </c:pt>
                <c:pt idx="13">
                  <c:v>252.1</c:v>
                </c:pt>
                <c:pt idx="14">
                  <c:v>252.1</c:v>
                </c:pt>
                <c:pt idx="15">
                  <c:v>252.1</c:v>
                </c:pt>
                <c:pt idx="16">
                  <c:v>252.1</c:v>
                </c:pt>
                <c:pt idx="17">
                  <c:v>252.1</c:v>
                </c:pt>
                <c:pt idx="18">
                  <c:v>252.1</c:v>
                </c:pt>
                <c:pt idx="19">
                  <c:v>252.1</c:v>
                </c:pt>
                <c:pt idx="20">
                  <c:v>252.1</c:v>
                </c:pt>
                <c:pt idx="21">
                  <c:v>252.1</c:v>
                </c:pt>
                <c:pt idx="22">
                  <c:v>252.1</c:v>
                </c:pt>
                <c:pt idx="23">
                  <c:v>252.1</c:v>
                </c:pt>
                <c:pt idx="24">
                  <c:v>252.1</c:v>
                </c:pt>
                <c:pt idx="25">
                  <c:v>252.1</c:v>
                </c:pt>
                <c:pt idx="26">
                  <c:v>252.1</c:v>
                </c:pt>
                <c:pt idx="27">
                  <c:v>252.1</c:v>
                </c:pt>
                <c:pt idx="28">
                  <c:v>252.1</c:v>
                </c:pt>
                <c:pt idx="29">
                  <c:v>252.1</c:v>
                </c:pt>
                <c:pt idx="30">
                  <c:v>252.1</c:v>
                </c:pt>
                <c:pt idx="31">
                  <c:v>252.1</c:v>
                </c:pt>
                <c:pt idx="32">
                  <c:v>252.1</c:v>
                </c:pt>
                <c:pt idx="33">
                  <c:v>252.1</c:v>
                </c:pt>
                <c:pt idx="34">
                  <c:v>252.1</c:v>
                </c:pt>
                <c:pt idx="35">
                  <c:v>252.1</c:v>
                </c:pt>
                <c:pt idx="36">
                  <c:v>252.1</c:v>
                </c:pt>
                <c:pt idx="37">
                  <c:v>252.1</c:v>
                </c:pt>
                <c:pt idx="38">
                  <c:v>252.1</c:v>
                </c:pt>
                <c:pt idx="39">
                  <c:v>252.1</c:v>
                </c:pt>
                <c:pt idx="40">
                  <c:v>252.1</c:v>
                </c:pt>
                <c:pt idx="41">
                  <c:v>252.1</c:v>
                </c:pt>
                <c:pt idx="42">
                  <c:v>252.1</c:v>
                </c:pt>
                <c:pt idx="43">
                  <c:v>252.1</c:v>
                </c:pt>
                <c:pt idx="44">
                  <c:v>252.1</c:v>
                </c:pt>
                <c:pt idx="45">
                  <c:v>252.1</c:v>
                </c:pt>
                <c:pt idx="46">
                  <c:v>252.1</c:v>
                </c:pt>
                <c:pt idx="47">
                  <c:v>252.1</c:v>
                </c:pt>
                <c:pt idx="48">
                  <c:v>252.1</c:v>
                </c:pt>
              </c:numCache>
            </c:numRef>
          </c:val>
          <c:smooth val="0"/>
          <c:extLst>
            <c:ext xmlns:c16="http://schemas.microsoft.com/office/drawing/2014/chart" uri="{C3380CC4-5D6E-409C-BE32-E72D297353CC}">
              <c16:uniqueId val="{00000003-6620-44DC-BFD9-2E76559555AF}"/>
            </c:ext>
          </c:extLst>
        </c:ser>
        <c:ser>
          <c:idx val="4"/>
          <c:order val="4"/>
          <c:tx>
            <c:strRef>
              <c:f>'Cálculos (ejemplo)'!$G$9</c:f>
              <c:strCache>
                <c:ptCount val="1"/>
                <c:pt idx="0">
                  <c:v>Alerta</c:v>
                </c:pt>
              </c:strCache>
            </c:strRef>
          </c:tx>
          <c:spPr>
            <a:ln w="19050" cap="rnd">
              <a:noFill/>
              <a:round/>
            </a:ln>
            <a:effectLst/>
          </c:spPr>
          <c:marker>
            <c:symbol val="circle"/>
            <c:size val="9"/>
            <c:spPr>
              <a:noFill/>
              <a:ln w="19050">
                <a:solidFill>
                  <a:srgbClr val="FF0000"/>
                </a:solidFill>
              </a:ln>
              <a:effectLst>
                <a:glow rad="127000">
                  <a:srgbClr val="FF0000">
                    <a:alpha val="25000"/>
                  </a:srgbClr>
                </a:glow>
              </a:effectLst>
            </c:spPr>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(ejemplo)'!$G$10:$G$58</c:f>
              <c:numCache>
                <c:formatCode>General</c:formatCode>
                <c:ptCount val="49"/>
                <c:pt idx="0">
                  <c:v>378</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4-6620-44DC-BFD9-2E76559555AF}"/>
            </c:ext>
          </c:extLst>
        </c:ser>
        <c:dLbls>
          <c:showLegendKey val="0"/>
          <c:showVal val="0"/>
          <c:showCatName val="0"/>
          <c:showSerName val="0"/>
          <c:showPercent val="0"/>
          <c:showBubbleSize val="0"/>
        </c:dLbls>
        <c:marker val="1"/>
        <c:smooth val="0"/>
        <c:axId val="847816672"/>
        <c:axId val="847820936"/>
      </c:lineChart>
      <c:catAx>
        <c:axId val="847816672"/>
        <c:scaling>
          <c:orientation val="minMax"/>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20936"/>
        <c:crosses val="autoZero"/>
        <c:auto val="1"/>
        <c:lblAlgn val="ctr"/>
        <c:lblOffset val="100"/>
        <c:tickLblSkip val="2"/>
        <c:noMultiLvlLbl val="0"/>
      </c:catAx>
      <c:valAx>
        <c:axId val="84782093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1667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'Cálculos (ejemplo)'!$C$9</c:f>
          <c:strCache>
            <c:ptCount val="1"/>
            <c:pt idx="0">
              <c:v>Glucosa en sangre (mg/dl)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lineChart>
        <c:grouping val="standard"/>
        <c:varyColors val="0"/>
        <c:ser>
          <c:idx val="0"/>
          <c:order val="0"/>
          <c:tx>
            <c:strRef>
              <c:f>'Cálculos (ejemplo)'!$C$9</c:f>
              <c:strCache>
                <c:ptCount val="1"/>
                <c:pt idx="0">
                  <c:v>Glucosa en sangre (mg/dl)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(ejemplo)'!$C$10:$C$58</c:f>
              <c:numCache>
                <c:formatCode>General</c:formatCode>
                <c:ptCount val="49"/>
                <c:pt idx="0">
                  <c:v>378</c:v>
                </c:pt>
                <c:pt idx="1">
                  <c:v>#N/A</c:v>
                </c:pt>
                <c:pt idx="2">
                  <c:v>#N/A</c:v>
                </c:pt>
                <c:pt idx="3">
                  <c:v>#N/A</c:v>
                </c:pt>
                <c:pt idx="4">
                  <c:v>#N/A</c:v>
                </c:pt>
                <c:pt idx="5">
                  <c:v>#N/A</c:v>
                </c:pt>
                <c:pt idx="6">
                  <c:v>234</c:v>
                </c:pt>
                <c:pt idx="7">
                  <c:v>#N/A</c:v>
                </c:pt>
                <c:pt idx="8">
                  <c:v>#N/A</c:v>
                </c:pt>
                <c:pt idx="9">
                  <c:v>#N/A</c:v>
                </c:pt>
                <c:pt idx="10">
                  <c:v>#N/A</c:v>
                </c:pt>
                <c:pt idx="11">
                  <c:v>#N/A</c:v>
                </c:pt>
                <c:pt idx="12">
                  <c:v>180</c:v>
                </c:pt>
                <c:pt idx="13">
                  <c:v>#N/A</c:v>
                </c:pt>
                <c:pt idx="14">
                  <c:v>#N/A</c:v>
                </c:pt>
                <c:pt idx="15">
                  <c:v>#N/A</c:v>
                </c:pt>
                <c:pt idx="16">
                  <c:v>126</c:v>
                </c:pt>
                <c:pt idx="17">
                  <c:v>#N/A</c:v>
                </c:pt>
                <c:pt idx="18">
                  <c:v>#N/A</c:v>
                </c:pt>
                <c:pt idx="19">
                  <c:v>#N/A</c:v>
                </c:pt>
                <c:pt idx="20">
                  <c:v>135</c:v>
                </c:pt>
                <c:pt idx="21">
                  <c:v>#N/A</c:v>
                </c:pt>
                <c:pt idx="22">
                  <c:v>#N/A</c:v>
                </c:pt>
                <c:pt idx="23">
                  <c:v>#N/A</c:v>
                </c:pt>
                <c:pt idx="24">
                  <c:v>153</c:v>
                </c:pt>
                <c:pt idx="25">
                  <c:v>#N/A</c:v>
                </c:pt>
                <c:pt idx="26">
                  <c:v>#N/A</c:v>
                </c:pt>
                <c:pt idx="27">
                  <c:v>#N/A</c:v>
                </c:pt>
                <c:pt idx="28">
                  <c:v>135</c:v>
                </c:pt>
                <c:pt idx="29">
                  <c:v>#N/A</c:v>
                </c:pt>
                <c:pt idx="30">
                  <c:v>#N/A</c:v>
                </c:pt>
                <c:pt idx="31">
                  <c:v>#N/A</c:v>
                </c:pt>
                <c:pt idx="32">
                  <c:v>99</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1"/>
          <c:extLst>
            <c:ext xmlns:c16="http://schemas.microsoft.com/office/drawing/2014/chart" uri="{C3380CC4-5D6E-409C-BE32-E72D297353CC}">
              <c16:uniqueId val="{00000000-43FF-4CA0-BFA6-C92E6CAFBE59}"/>
            </c:ext>
          </c:extLst>
        </c:ser>
        <c:ser>
          <c:idx val="1"/>
          <c:order val="1"/>
          <c:tx>
            <c:strRef>
              <c:f>'Cálculos (ejemplo)'!$D$9</c:f>
              <c:strCache>
                <c:ptCount val="1"/>
                <c:pt idx="0">
                  <c:v>Caninsulin</c:v>
                </c:pt>
              </c:strCache>
            </c:strRef>
          </c:tx>
          <c:spPr>
            <a:ln w="19050" cap="rnd">
              <a:noFill/>
              <a:round/>
            </a:ln>
            <a:effectLst/>
          </c:spPr>
          <c:marker>
            <c:symbol val="triangle"/>
            <c:size val="7"/>
            <c:spPr>
              <a:solidFill>
                <a:srgbClr val="FF0000"/>
              </a:solidFill>
              <a:ln w="9525">
                <a:solidFill>
                  <a:schemeClr val="accent2"/>
                </a:solidFill>
              </a:ln>
              <a:effectLst/>
            </c:spPr>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(ejemplo)'!$D$10:$D$58</c:f>
              <c:numCache>
                <c:formatCode>General</c:formatCode>
                <c:ptCount val="49"/>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0</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1-43FF-4CA0-BFA6-C92E6CAFBE59}"/>
            </c:ext>
          </c:extLst>
        </c:ser>
        <c:ser>
          <c:idx val="2"/>
          <c:order val="2"/>
          <c:tx>
            <c:strRef>
              <c:f>'Cálculos (ejemplo)'!$E$9</c:f>
              <c:strCache>
                <c:ptCount val="1"/>
                <c:pt idx="0">
                  <c:v>Lower Limit</c:v>
                </c:pt>
              </c:strCache>
            </c:strRef>
          </c:tx>
          <c:spPr>
            <a:ln w="19050" cap="rnd">
              <a:solidFill>
                <a:srgbClr val="FFC000"/>
              </a:solidFill>
              <a:round/>
            </a:ln>
            <a:effectLst/>
          </c:spPr>
          <c:marker>
            <c:symbol val="none"/>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(ejemplo)'!$E$10:$E$58</c:f>
              <c:numCache>
                <c:formatCode>0.0</c:formatCode>
                <c:ptCount val="49"/>
                <c:pt idx="0">
                  <c:v>81.099999999999994</c:v>
                </c:pt>
                <c:pt idx="1">
                  <c:v>81.099999999999994</c:v>
                </c:pt>
                <c:pt idx="2">
                  <c:v>81.099999999999994</c:v>
                </c:pt>
                <c:pt idx="3">
                  <c:v>81.099999999999994</c:v>
                </c:pt>
                <c:pt idx="4">
                  <c:v>81.099999999999994</c:v>
                </c:pt>
                <c:pt idx="5">
                  <c:v>81.099999999999994</c:v>
                </c:pt>
                <c:pt idx="6">
                  <c:v>81.099999999999994</c:v>
                </c:pt>
                <c:pt idx="7">
                  <c:v>81.099999999999994</c:v>
                </c:pt>
                <c:pt idx="8">
                  <c:v>81.099999999999994</c:v>
                </c:pt>
                <c:pt idx="9">
                  <c:v>81.099999999999994</c:v>
                </c:pt>
                <c:pt idx="10">
                  <c:v>81.099999999999994</c:v>
                </c:pt>
                <c:pt idx="11">
                  <c:v>81.099999999999994</c:v>
                </c:pt>
                <c:pt idx="12">
                  <c:v>81.099999999999994</c:v>
                </c:pt>
                <c:pt idx="13">
                  <c:v>81.099999999999994</c:v>
                </c:pt>
                <c:pt idx="14">
                  <c:v>81.099999999999994</c:v>
                </c:pt>
                <c:pt idx="15">
                  <c:v>81.099999999999994</c:v>
                </c:pt>
                <c:pt idx="16">
                  <c:v>81.099999999999994</c:v>
                </c:pt>
                <c:pt idx="17">
                  <c:v>81.099999999999994</c:v>
                </c:pt>
                <c:pt idx="18">
                  <c:v>81.099999999999994</c:v>
                </c:pt>
                <c:pt idx="19">
                  <c:v>81.099999999999994</c:v>
                </c:pt>
                <c:pt idx="20">
                  <c:v>81.099999999999994</c:v>
                </c:pt>
                <c:pt idx="21">
                  <c:v>81.099999999999994</c:v>
                </c:pt>
                <c:pt idx="22">
                  <c:v>81.099999999999994</c:v>
                </c:pt>
                <c:pt idx="23">
                  <c:v>81.099999999999994</c:v>
                </c:pt>
                <c:pt idx="24">
                  <c:v>81.099999999999994</c:v>
                </c:pt>
                <c:pt idx="25">
                  <c:v>81.099999999999994</c:v>
                </c:pt>
                <c:pt idx="26">
                  <c:v>81.099999999999994</c:v>
                </c:pt>
                <c:pt idx="27">
                  <c:v>81.099999999999994</c:v>
                </c:pt>
                <c:pt idx="28">
                  <c:v>81.099999999999994</c:v>
                </c:pt>
                <c:pt idx="29">
                  <c:v>81.099999999999994</c:v>
                </c:pt>
                <c:pt idx="30">
                  <c:v>81.099999999999994</c:v>
                </c:pt>
                <c:pt idx="31">
                  <c:v>81.099999999999994</c:v>
                </c:pt>
                <c:pt idx="32">
                  <c:v>81.099999999999994</c:v>
                </c:pt>
                <c:pt idx="33">
                  <c:v>81.099999999999994</c:v>
                </c:pt>
                <c:pt idx="34">
                  <c:v>81.099999999999994</c:v>
                </c:pt>
                <c:pt idx="35">
                  <c:v>81.099999999999994</c:v>
                </c:pt>
                <c:pt idx="36">
                  <c:v>81.099999999999994</c:v>
                </c:pt>
                <c:pt idx="37">
                  <c:v>81.099999999999994</c:v>
                </c:pt>
                <c:pt idx="38">
                  <c:v>81.099999999999994</c:v>
                </c:pt>
                <c:pt idx="39">
                  <c:v>81.099999999999994</c:v>
                </c:pt>
                <c:pt idx="40">
                  <c:v>81.099999999999994</c:v>
                </c:pt>
                <c:pt idx="41">
                  <c:v>81.099999999999994</c:v>
                </c:pt>
                <c:pt idx="42">
                  <c:v>81.099999999999994</c:v>
                </c:pt>
                <c:pt idx="43">
                  <c:v>81.099999999999994</c:v>
                </c:pt>
                <c:pt idx="44">
                  <c:v>81.099999999999994</c:v>
                </c:pt>
                <c:pt idx="45">
                  <c:v>81.099999999999994</c:v>
                </c:pt>
                <c:pt idx="46">
                  <c:v>81.099999999999994</c:v>
                </c:pt>
                <c:pt idx="47">
                  <c:v>81.099999999999994</c:v>
                </c:pt>
                <c:pt idx="48">
                  <c:v>81.099999999999994</c:v>
                </c:pt>
              </c:numCache>
            </c:numRef>
          </c:val>
          <c:smooth val="0"/>
          <c:extLst>
            <c:ext xmlns:c16="http://schemas.microsoft.com/office/drawing/2014/chart" uri="{C3380CC4-5D6E-409C-BE32-E72D297353CC}">
              <c16:uniqueId val="{00000002-43FF-4CA0-BFA6-C92E6CAFBE59}"/>
            </c:ext>
          </c:extLst>
        </c:ser>
        <c:ser>
          <c:idx val="3"/>
          <c:order val="3"/>
          <c:tx>
            <c:strRef>
              <c:f>'Cálculos (ejemplo)'!$F$9</c:f>
              <c:strCache>
                <c:ptCount val="1"/>
                <c:pt idx="0">
                  <c:v>Upper Limit</c:v>
                </c:pt>
              </c:strCache>
            </c:strRef>
          </c:tx>
          <c:spPr>
            <a:ln w="19050" cap="rnd">
              <a:solidFill>
                <a:schemeClr val="accent4"/>
              </a:solidFill>
              <a:round/>
            </a:ln>
            <a:effectLst/>
          </c:spPr>
          <c:marker>
            <c:symbol val="none"/>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(ejemplo)'!$F$10:$F$58</c:f>
              <c:numCache>
                <c:formatCode>0.0</c:formatCode>
                <c:ptCount val="49"/>
                <c:pt idx="0">
                  <c:v>252.1</c:v>
                </c:pt>
                <c:pt idx="1">
                  <c:v>252.1</c:v>
                </c:pt>
                <c:pt idx="2">
                  <c:v>252.1</c:v>
                </c:pt>
                <c:pt idx="3">
                  <c:v>252.1</c:v>
                </c:pt>
                <c:pt idx="4">
                  <c:v>252.1</c:v>
                </c:pt>
                <c:pt idx="5">
                  <c:v>252.1</c:v>
                </c:pt>
                <c:pt idx="6">
                  <c:v>252.1</c:v>
                </c:pt>
                <c:pt idx="7">
                  <c:v>252.1</c:v>
                </c:pt>
                <c:pt idx="8">
                  <c:v>252.1</c:v>
                </c:pt>
                <c:pt idx="9">
                  <c:v>252.1</c:v>
                </c:pt>
                <c:pt idx="10">
                  <c:v>252.1</c:v>
                </c:pt>
                <c:pt idx="11">
                  <c:v>252.1</c:v>
                </c:pt>
                <c:pt idx="12">
                  <c:v>252.1</c:v>
                </c:pt>
                <c:pt idx="13">
                  <c:v>252.1</c:v>
                </c:pt>
                <c:pt idx="14">
                  <c:v>252.1</c:v>
                </c:pt>
                <c:pt idx="15">
                  <c:v>252.1</c:v>
                </c:pt>
                <c:pt idx="16">
                  <c:v>252.1</c:v>
                </c:pt>
                <c:pt idx="17">
                  <c:v>252.1</c:v>
                </c:pt>
                <c:pt idx="18">
                  <c:v>252.1</c:v>
                </c:pt>
                <c:pt idx="19">
                  <c:v>252.1</c:v>
                </c:pt>
                <c:pt idx="20">
                  <c:v>252.1</c:v>
                </c:pt>
                <c:pt idx="21">
                  <c:v>252.1</c:v>
                </c:pt>
                <c:pt idx="22">
                  <c:v>252.1</c:v>
                </c:pt>
                <c:pt idx="23">
                  <c:v>252.1</c:v>
                </c:pt>
                <c:pt idx="24">
                  <c:v>252.1</c:v>
                </c:pt>
                <c:pt idx="25">
                  <c:v>252.1</c:v>
                </c:pt>
                <c:pt idx="26">
                  <c:v>252.1</c:v>
                </c:pt>
                <c:pt idx="27">
                  <c:v>252.1</c:v>
                </c:pt>
                <c:pt idx="28">
                  <c:v>252.1</c:v>
                </c:pt>
                <c:pt idx="29">
                  <c:v>252.1</c:v>
                </c:pt>
                <c:pt idx="30">
                  <c:v>252.1</c:v>
                </c:pt>
                <c:pt idx="31">
                  <c:v>252.1</c:v>
                </c:pt>
                <c:pt idx="32">
                  <c:v>252.1</c:v>
                </c:pt>
                <c:pt idx="33">
                  <c:v>252.1</c:v>
                </c:pt>
                <c:pt idx="34">
                  <c:v>252.1</c:v>
                </c:pt>
                <c:pt idx="35">
                  <c:v>252.1</c:v>
                </c:pt>
                <c:pt idx="36">
                  <c:v>252.1</c:v>
                </c:pt>
                <c:pt idx="37">
                  <c:v>252.1</c:v>
                </c:pt>
                <c:pt idx="38">
                  <c:v>252.1</c:v>
                </c:pt>
                <c:pt idx="39">
                  <c:v>252.1</c:v>
                </c:pt>
                <c:pt idx="40">
                  <c:v>252.1</c:v>
                </c:pt>
                <c:pt idx="41">
                  <c:v>252.1</c:v>
                </c:pt>
                <c:pt idx="42">
                  <c:v>252.1</c:v>
                </c:pt>
                <c:pt idx="43">
                  <c:v>252.1</c:v>
                </c:pt>
                <c:pt idx="44">
                  <c:v>252.1</c:v>
                </c:pt>
                <c:pt idx="45">
                  <c:v>252.1</c:v>
                </c:pt>
                <c:pt idx="46">
                  <c:v>252.1</c:v>
                </c:pt>
                <c:pt idx="47">
                  <c:v>252.1</c:v>
                </c:pt>
                <c:pt idx="48">
                  <c:v>252.1</c:v>
                </c:pt>
              </c:numCache>
            </c:numRef>
          </c:val>
          <c:smooth val="0"/>
          <c:extLst>
            <c:ext xmlns:c16="http://schemas.microsoft.com/office/drawing/2014/chart" uri="{C3380CC4-5D6E-409C-BE32-E72D297353CC}">
              <c16:uniqueId val="{00000003-43FF-4CA0-BFA6-C92E6CAFBE59}"/>
            </c:ext>
          </c:extLst>
        </c:ser>
        <c:ser>
          <c:idx val="4"/>
          <c:order val="4"/>
          <c:tx>
            <c:strRef>
              <c:f>'Cálculos (ejemplo)'!$G$9</c:f>
              <c:strCache>
                <c:ptCount val="1"/>
                <c:pt idx="0">
                  <c:v>Alerta</c:v>
                </c:pt>
              </c:strCache>
            </c:strRef>
          </c:tx>
          <c:spPr>
            <a:ln w="19050" cap="rnd">
              <a:noFill/>
              <a:round/>
            </a:ln>
            <a:effectLst>
              <a:glow rad="127000">
                <a:srgbClr val="FF0000">
                  <a:alpha val="25000"/>
                </a:srgbClr>
              </a:glow>
            </a:effectLst>
          </c:spPr>
          <c:marker>
            <c:symbol val="circle"/>
            <c:size val="9"/>
            <c:spPr>
              <a:noFill/>
              <a:ln w="28575">
                <a:solidFill>
                  <a:srgbClr val="FF0000"/>
                </a:solidFill>
              </a:ln>
              <a:effectLst>
                <a:glow rad="127000">
                  <a:srgbClr val="FF0000">
                    <a:alpha val="25000"/>
                  </a:srgbClr>
                </a:glow>
              </a:effectLst>
            </c:spPr>
          </c:marker>
          <c:cat>
            <c:numRef>
              <c:f>'Cálculos (ejemplo)'!$A$10:$A$58</c:f>
              <c:numCache>
                <c:formatCode>0.0</c:formatCode>
                <c:ptCount val="4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numCache>
            </c:numRef>
          </c:cat>
          <c:val>
            <c:numRef>
              <c:f>'Cálculos (ejemplo)'!$G$10:$G$58</c:f>
              <c:numCache>
                <c:formatCode>General</c:formatCode>
                <c:ptCount val="49"/>
                <c:pt idx="0">
                  <c:v>378</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numCache>
            </c:numRef>
          </c:val>
          <c:smooth val="0"/>
          <c:extLst>
            <c:ext xmlns:c16="http://schemas.microsoft.com/office/drawing/2014/chart" uri="{C3380CC4-5D6E-409C-BE32-E72D297353CC}">
              <c16:uniqueId val="{00000004-43FF-4CA0-BFA6-C92E6CAFBE59}"/>
            </c:ext>
          </c:extLst>
        </c:ser>
        <c:dLbls>
          <c:showLegendKey val="0"/>
          <c:showVal val="0"/>
          <c:showCatName val="0"/>
          <c:showSerName val="0"/>
          <c:showPercent val="0"/>
          <c:showBubbleSize val="0"/>
        </c:dLbls>
        <c:marker val="1"/>
        <c:smooth val="0"/>
        <c:axId val="847816672"/>
        <c:axId val="847820936"/>
      </c:lineChart>
      <c:catAx>
        <c:axId val="847816672"/>
        <c:scaling>
          <c:orientation val="minMax"/>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20936"/>
        <c:crosses val="autoZero"/>
        <c:auto val="1"/>
        <c:lblAlgn val="ctr"/>
        <c:lblOffset val="100"/>
        <c:tickLblSkip val="2"/>
        <c:noMultiLvlLbl val="0"/>
      </c:catAx>
      <c:valAx>
        <c:axId val="84782093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4781667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4181474</xdr:colOff>
      <xdr:row>25</xdr:row>
      <xdr:rowOff>48356</xdr:rowOff>
    </xdr:from>
    <xdr:to>
      <xdr:col>0</xdr:col>
      <xdr:colOff>8003769</xdr:colOff>
      <xdr:row>33</xdr:row>
      <xdr:rowOff>0</xdr:rowOff>
    </xdr:to>
    <xdr:pic>
      <xdr:nvPicPr>
        <xdr:cNvPr id="4" name="Picture 3">
          <a:extLst>
            <a:ext uri="{FF2B5EF4-FFF2-40B4-BE49-F238E27FC236}">
              <a16:creationId xmlns:a16="http://schemas.microsoft.com/office/drawing/2014/main" id="{DD147078-A723-0B23-BBA6-4816B25D23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1474" y="7039706"/>
          <a:ext cx="3822295" cy="1399444"/>
        </a:xfrm>
        <a:prstGeom prst="rect">
          <a:avLst/>
        </a:prstGeom>
      </xdr:spPr>
    </xdr:pic>
    <xdr:clientData/>
  </xdr:twoCellAnchor>
  <xdr:twoCellAnchor editAs="oneCell">
    <xdr:from>
      <xdr:col>0</xdr:col>
      <xdr:colOff>430397</xdr:colOff>
      <xdr:row>24</xdr:row>
      <xdr:rowOff>171449</xdr:rowOff>
    </xdr:from>
    <xdr:to>
      <xdr:col>0</xdr:col>
      <xdr:colOff>2886074</xdr:colOff>
      <xdr:row>33</xdr:row>
      <xdr:rowOff>155574</xdr:rowOff>
    </xdr:to>
    <xdr:pic>
      <xdr:nvPicPr>
        <xdr:cNvPr id="8" name="Picture 7">
          <a:extLst>
            <a:ext uri="{FF2B5EF4-FFF2-40B4-BE49-F238E27FC236}">
              <a16:creationId xmlns:a16="http://schemas.microsoft.com/office/drawing/2014/main" id="{C0EA8C38-3C10-8149-020C-B5074DE31B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698" t="15256" r="8192" b="15047"/>
        <a:stretch/>
      </xdr:blipFill>
      <xdr:spPr>
        <a:xfrm>
          <a:off x="430397" y="6981824"/>
          <a:ext cx="2455677" cy="161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476250</xdr:colOff>
      <xdr:row>0</xdr:row>
      <xdr:rowOff>152400</xdr:rowOff>
    </xdr:from>
    <xdr:to>
      <xdr:col>15</xdr:col>
      <xdr:colOff>171450</xdr:colOff>
      <xdr:row>13</xdr:row>
      <xdr:rowOff>114300</xdr:rowOff>
    </xdr:to>
    <xdr:graphicFrame macro="">
      <xdr:nvGraphicFramePr>
        <xdr:cNvPr id="3" name="Chart 2">
          <a:extLst>
            <a:ext uri="{FF2B5EF4-FFF2-40B4-BE49-F238E27FC236}">
              <a16:creationId xmlns:a16="http://schemas.microsoft.com/office/drawing/2014/main" id="{4FC3021A-B1BB-47CB-954F-C65B561F9D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209550</xdr:colOff>
      <xdr:row>3</xdr:row>
      <xdr:rowOff>42862</xdr:rowOff>
    </xdr:from>
    <xdr:to>
      <xdr:col>15</xdr:col>
      <xdr:colOff>514350</xdr:colOff>
      <xdr:row>16</xdr:row>
      <xdr:rowOff>4762</xdr:rowOff>
    </xdr:to>
    <xdr:graphicFrame macro="">
      <xdr:nvGraphicFramePr>
        <xdr:cNvPr id="13" name="Chart 12">
          <a:extLst>
            <a:ext uri="{FF2B5EF4-FFF2-40B4-BE49-F238E27FC236}">
              <a16:creationId xmlns:a16="http://schemas.microsoft.com/office/drawing/2014/main" id="{979A73D9-85D7-45F5-9488-FC846341DC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485775</xdr:colOff>
      <xdr:row>0</xdr:row>
      <xdr:rowOff>161925</xdr:rowOff>
    </xdr:from>
    <xdr:to>
      <xdr:col>15</xdr:col>
      <xdr:colOff>177800</xdr:colOff>
      <xdr:row>13</xdr:row>
      <xdr:rowOff>120650</xdr:rowOff>
    </xdr:to>
    <xdr:graphicFrame macro="">
      <xdr:nvGraphicFramePr>
        <xdr:cNvPr id="3" name="Chart 2">
          <a:extLst>
            <a:ext uri="{FF2B5EF4-FFF2-40B4-BE49-F238E27FC236}">
              <a16:creationId xmlns:a16="http://schemas.microsoft.com/office/drawing/2014/main" id="{F215978E-6C57-40F8-A155-DDD0F891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209550</xdr:colOff>
      <xdr:row>3</xdr:row>
      <xdr:rowOff>42862</xdr:rowOff>
    </xdr:from>
    <xdr:to>
      <xdr:col>15</xdr:col>
      <xdr:colOff>514350</xdr:colOff>
      <xdr:row>16</xdr:row>
      <xdr:rowOff>4762</xdr:rowOff>
    </xdr:to>
    <xdr:graphicFrame macro="">
      <xdr:nvGraphicFramePr>
        <xdr:cNvPr id="2" name="Chart 1">
          <a:extLst>
            <a:ext uri="{FF2B5EF4-FFF2-40B4-BE49-F238E27FC236}">
              <a16:creationId xmlns:a16="http://schemas.microsoft.com/office/drawing/2014/main" id="{F8EB543B-FA52-4F20-B37E-F78CDABF4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arrido\AppData\Local\Microsoft\Windows\INetCache\Content.Outlook\5ZAADWV5\Curva%20de%20Glucosa%20-%20mg%20x%20dl%20-%202021%20-%20%20V3%20multiespeci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
      <sheetName val="Cálculos"/>
    </sheetNames>
    <sheetDataSet>
      <sheetData sheetId="0">
        <row r="3">
          <cell r="D3" t="str">
            <v>Perro</v>
          </cell>
        </row>
      </sheetData>
      <sheetData sheetId="1">
        <row r="9">
          <cell r="C9" t="str">
            <v>Glucosa en sangre (mg/dl)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ninsulin-latam.com/caninsulin-descripcio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781F0-C072-4A49-A2FA-A440E01CFEEF}">
  <sheetPr>
    <tabColor rgb="FFFFFF00"/>
    <pageSetUpPr fitToPage="1"/>
  </sheetPr>
  <dimension ref="A1:A25"/>
  <sheetViews>
    <sheetView showGridLines="0" tabSelected="1" workbookViewId="0">
      <selection activeCell="A2" sqref="A2"/>
    </sheetView>
  </sheetViews>
  <sheetFormatPr defaultRowHeight="14.5" x14ac:dyDescent="0.35"/>
  <cols>
    <col min="1" max="1" width="122.6328125" customWidth="1"/>
  </cols>
  <sheetData>
    <row r="1" spans="1:1" ht="25" customHeight="1" x14ac:dyDescent="0.35">
      <c r="A1" s="24" t="s">
        <v>31</v>
      </c>
    </row>
    <row r="2" spans="1:1" x14ac:dyDescent="0.35">
      <c r="A2" s="21"/>
    </row>
    <row r="3" spans="1:1" x14ac:dyDescent="0.35">
      <c r="A3" s="25" t="s">
        <v>32</v>
      </c>
    </row>
    <row r="4" spans="1:1" x14ac:dyDescent="0.35">
      <c r="A4" s="26" t="s">
        <v>40</v>
      </c>
    </row>
    <row r="5" spans="1:1" x14ac:dyDescent="0.35">
      <c r="A5" s="26" t="s">
        <v>43</v>
      </c>
    </row>
    <row r="6" spans="1:1" x14ac:dyDescent="0.35">
      <c r="A6" s="26" t="s">
        <v>47</v>
      </c>
    </row>
    <row r="7" spans="1:1" x14ac:dyDescent="0.35">
      <c r="A7" s="26"/>
    </row>
    <row r="8" spans="1:1" x14ac:dyDescent="0.35">
      <c r="A8" s="26" t="s">
        <v>33</v>
      </c>
    </row>
    <row r="9" spans="1:1" x14ac:dyDescent="0.35">
      <c r="A9" s="25" t="s">
        <v>34</v>
      </c>
    </row>
    <row r="10" spans="1:1" x14ac:dyDescent="0.35">
      <c r="A10" s="25" t="s">
        <v>35</v>
      </c>
    </row>
    <row r="11" spans="1:1" x14ac:dyDescent="0.35">
      <c r="A11" s="25" t="s">
        <v>36</v>
      </c>
    </row>
    <row r="12" spans="1:1" x14ac:dyDescent="0.35">
      <c r="A12" s="22"/>
    </row>
    <row r="13" spans="1:1" ht="116" x14ac:dyDescent="0.35">
      <c r="A13" s="22" t="s">
        <v>48</v>
      </c>
    </row>
    <row r="14" spans="1:1" x14ac:dyDescent="0.35">
      <c r="A14" s="23" t="s">
        <v>37</v>
      </c>
    </row>
    <row r="15" spans="1:1" x14ac:dyDescent="0.35">
      <c r="A15" s="23"/>
    </row>
    <row r="16" spans="1:1" x14ac:dyDescent="0.35">
      <c r="A16" s="26" t="s">
        <v>38</v>
      </c>
    </row>
    <row r="17" spans="1:1" ht="29" x14ac:dyDescent="0.35">
      <c r="A17" s="22" t="s">
        <v>39</v>
      </c>
    </row>
    <row r="18" spans="1:1" ht="29" x14ac:dyDescent="0.35">
      <c r="A18" s="22" t="s">
        <v>51</v>
      </c>
    </row>
    <row r="19" spans="1:1" x14ac:dyDescent="0.35">
      <c r="A19" s="22" t="s">
        <v>49</v>
      </c>
    </row>
    <row r="20" spans="1:1" x14ac:dyDescent="0.35">
      <c r="A20" s="25" t="s">
        <v>41</v>
      </c>
    </row>
    <row r="21" spans="1:1" x14ac:dyDescent="0.35">
      <c r="A21" s="22" t="s">
        <v>52</v>
      </c>
    </row>
    <row r="22" spans="1:1" ht="58" x14ac:dyDescent="0.35">
      <c r="A22" s="27" t="s">
        <v>50</v>
      </c>
    </row>
    <row r="23" spans="1:1" x14ac:dyDescent="0.35">
      <c r="A23" s="27"/>
    </row>
    <row r="24" spans="1:1" ht="29" x14ac:dyDescent="0.35">
      <c r="A24" s="30" t="s">
        <v>53</v>
      </c>
    </row>
    <row r="25" spans="1:1" x14ac:dyDescent="0.35">
      <c r="A25" s="19"/>
    </row>
  </sheetData>
  <hyperlinks>
    <hyperlink ref="A14" r:id="rId1" xr:uid="{CB07CCC7-31F7-4E73-9083-C543F219D3B6}"/>
  </hyperlinks>
  <pageMargins left="0.7" right="0.7" top="0.75" bottom="0.75" header="0.3" footer="0.3"/>
  <pageSetup scale="78"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DF818-7656-45FB-89CE-3828A4FE60E1}">
  <sheetPr>
    <tabColor rgb="FF33CCCC"/>
  </sheetPr>
  <dimension ref="A1:O34"/>
  <sheetViews>
    <sheetView showGridLines="0" workbookViewId="0">
      <selection activeCell="B10" sqref="B10"/>
    </sheetView>
  </sheetViews>
  <sheetFormatPr defaultRowHeight="14.5" x14ac:dyDescent="0.35"/>
  <sheetData>
    <row r="1" spans="1:15" x14ac:dyDescent="0.35">
      <c r="A1" s="11" t="s">
        <v>0</v>
      </c>
      <c r="D1" s="28"/>
      <c r="E1" s="28"/>
      <c r="F1" s="28"/>
    </row>
    <row r="2" spans="1:15" x14ac:dyDescent="0.35">
      <c r="A2" s="11" t="s">
        <v>1</v>
      </c>
      <c r="D2" s="28"/>
      <c r="E2" s="28"/>
      <c r="F2" s="28"/>
    </row>
    <row r="3" spans="1:15" x14ac:dyDescent="0.35">
      <c r="A3" s="11" t="s">
        <v>2</v>
      </c>
      <c r="D3" s="12" t="s">
        <v>3</v>
      </c>
    </row>
    <row r="4" spans="1:15" x14ac:dyDescent="0.35">
      <c r="A4" s="11" t="s">
        <v>4</v>
      </c>
      <c r="D4" s="13"/>
    </row>
    <row r="5" spans="1:15" x14ac:dyDescent="0.35">
      <c r="A5" s="11" t="s">
        <v>5</v>
      </c>
      <c r="D5" s="13"/>
      <c r="E5" t="s">
        <v>6</v>
      </c>
    </row>
    <row r="6" spans="1:15" x14ac:dyDescent="0.35">
      <c r="A6" s="11" t="s">
        <v>7</v>
      </c>
      <c r="D6" s="17">
        <f>INT(D5*0.5)</f>
        <v>0</v>
      </c>
      <c r="E6" t="s">
        <v>8</v>
      </c>
    </row>
    <row r="9" spans="1:15" ht="38.5" x14ac:dyDescent="0.35">
      <c r="A9" s="1" t="s">
        <v>9</v>
      </c>
      <c r="B9" s="2" t="s">
        <v>10</v>
      </c>
      <c r="C9" s="3" t="s">
        <v>11</v>
      </c>
      <c r="D9" s="3" t="s">
        <v>12</v>
      </c>
    </row>
    <row r="10" spans="1:15" x14ac:dyDescent="0.35">
      <c r="A10" s="7">
        <v>0</v>
      </c>
      <c r="B10" s="14"/>
      <c r="C10" s="15"/>
      <c r="D10" s="15"/>
      <c r="F10" s="18" t="s">
        <v>13</v>
      </c>
      <c r="G10" s="18"/>
    </row>
    <row r="11" spans="1:15" x14ac:dyDescent="0.35">
      <c r="A11" s="7" t="str">
        <f t="shared" ref="A11:A34" si="0">IF((B11*24)-($B$10*24)&lt;=0,"",(B11*24)-($B$10*24))</f>
        <v/>
      </c>
      <c r="B11" s="14"/>
      <c r="C11" s="15"/>
      <c r="D11" s="15"/>
      <c r="F11" s="18" t="s">
        <v>14</v>
      </c>
      <c r="G11" s="18"/>
    </row>
    <row r="12" spans="1:15" x14ac:dyDescent="0.35">
      <c r="A12" s="7" t="str">
        <f t="shared" si="0"/>
        <v/>
      </c>
      <c r="B12" s="14"/>
      <c r="C12" s="15"/>
      <c r="D12" s="15"/>
      <c r="F12" s="18" t="s">
        <v>15</v>
      </c>
      <c r="G12" s="18"/>
    </row>
    <row r="13" spans="1:15" x14ac:dyDescent="0.35">
      <c r="A13" s="7" t="str">
        <f t="shared" si="0"/>
        <v/>
      </c>
      <c r="B13" s="14"/>
      <c r="C13" s="15"/>
      <c r="D13" s="15"/>
    </row>
    <row r="14" spans="1:15" x14ac:dyDescent="0.35">
      <c r="A14" s="7" t="str">
        <f t="shared" si="0"/>
        <v/>
      </c>
      <c r="B14" s="14"/>
      <c r="C14" s="15"/>
      <c r="D14" s="15"/>
    </row>
    <row r="15" spans="1:15" x14ac:dyDescent="0.35">
      <c r="A15" s="4" t="str">
        <f t="shared" si="0"/>
        <v/>
      </c>
      <c r="B15" s="14"/>
      <c r="C15" s="15"/>
      <c r="D15" s="15"/>
    </row>
    <row r="16" spans="1:15" ht="14.5" customHeight="1" x14ac:dyDescent="0.35">
      <c r="A16" s="4" t="str">
        <f t="shared" si="0"/>
        <v/>
      </c>
      <c r="B16" s="14"/>
      <c r="C16" s="15"/>
      <c r="D16" s="15"/>
      <c r="I16" s="29" t="s">
        <v>42</v>
      </c>
      <c r="J16" s="29"/>
      <c r="K16" s="29"/>
      <c r="L16" s="29"/>
      <c r="M16" s="29"/>
      <c r="N16" s="29"/>
      <c r="O16" s="29"/>
    </row>
    <row r="17" spans="1:15" x14ac:dyDescent="0.35">
      <c r="A17" s="4" t="str">
        <f t="shared" si="0"/>
        <v/>
      </c>
      <c r="B17" s="14"/>
      <c r="C17" s="15"/>
      <c r="D17" s="15"/>
      <c r="I17" s="29"/>
      <c r="J17" s="29"/>
      <c r="K17" s="29"/>
      <c r="L17" s="29"/>
      <c r="M17" s="29"/>
      <c r="N17" s="29"/>
      <c r="O17" s="29"/>
    </row>
    <row r="18" spans="1:15" x14ac:dyDescent="0.35">
      <c r="A18" s="4" t="str">
        <f t="shared" si="0"/>
        <v/>
      </c>
      <c r="B18" s="14"/>
      <c r="C18" s="15"/>
      <c r="D18" s="15"/>
      <c r="I18" s="29"/>
      <c r="J18" s="29"/>
      <c r="K18" s="29"/>
      <c r="L18" s="29"/>
      <c r="M18" s="29"/>
      <c r="N18" s="29"/>
      <c r="O18" s="29"/>
    </row>
    <row r="19" spans="1:15" x14ac:dyDescent="0.35">
      <c r="A19" s="4" t="str">
        <f t="shared" si="0"/>
        <v/>
      </c>
      <c r="B19" s="14"/>
      <c r="C19" s="15"/>
      <c r="D19" s="15"/>
      <c r="I19" s="29"/>
      <c r="J19" s="29"/>
      <c r="K19" s="29"/>
      <c r="L19" s="29"/>
      <c r="M19" s="29"/>
      <c r="N19" s="29"/>
      <c r="O19" s="29"/>
    </row>
    <row r="20" spans="1:15" x14ac:dyDescent="0.35">
      <c r="A20" s="4" t="str">
        <f t="shared" si="0"/>
        <v/>
      </c>
      <c r="B20" s="14"/>
      <c r="C20" s="15"/>
      <c r="D20" s="15"/>
      <c r="I20" s="29"/>
      <c r="J20" s="29"/>
      <c r="K20" s="29"/>
      <c r="L20" s="29"/>
      <c r="M20" s="29"/>
      <c r="N20" s="29"/>
      <c r="O20" s="29"/>
    </row>
    <row r="21" spans="1:15" x14ac:dyDescent="0.35">
      <c r="A21" s="4" t="str">
        <f t="shared" si="0"/>
        <v/>
      </c>
      <c r="B21" s="14"/>
      <c r="C21" s="15"/>
      <c r="D21" s="15"/>
      <c r="I21" s="29"/>
      <c r="J21" s="29"/>
      <c r="K21" s="29"/>
      <c r="L21" s="29"/>
      <c r="M21" s="29"/>
      <c r="N21" s="29"/>
      <c r="O21" s="29"/>
    </row>
    <row r="22" spans="1:15" x14ac:dyDescent="0.35">
      <c r="A22" s="4" t="str">
        <f t="shared" si="0"/>
        <v/>
      </c>
      <c r="B22" s="14"/>
      <c r="C22" s="15"/>
      <c r="D22" s="15"/>
      <c r="I22" s="29"/>
      <c r="J22" s="29"/>
      <c r="K22" s="29"/>
      <c r="L22" s="29"/>
      <c r="M22" s="29"/>
      <c r="N22" s="29"/>
      <c r="O22" s="29"/>
    </row>
    <row r="23" spans="1:15" x14ac:dyDescent="0.35">
      <c r="A23" s="4" t="str">
        <f t="shared" si="0"/>
        <v/>
      </c>
      <c r="B23" s="14"/>
      <c r="C23" s="15"/>
      <c r="D23" s="15"/>
      <c r="I23" s="29"/>
      <c r="J23" s="29"/>
      <c r="K23" s="29"/>
      <c r="L23" s="29"/>
      <c r="M23" s="29"/>
      <c r="N23" s="29"/>
      <c r="O23" s="29"/>
    </row>
    <row r="24" spans="1:15" x14ac:dyDescent="0.35">
      <c r="A24" s="4" t="str">
        <f t="shared" si="0"/>
        <v/>
      </c>
      <c r="B24" s="14"/>
      <c r="C24" s="15"/>
      <c r="D24" s="15"/>
      <c r="I24" s="29"/>
      <c r="J24" s="29"/>
      <c r="K24" s="29"/>
      <c r="L24" s="29"/>
      <c r="M24" s="29"/>
      <c r="N24" s="29"/>
      <c r="O24" s="29"/>
    </row>
    <row r="25" spans="1:15" x14ac:dyDescent="0.35">
      <c r="A25" s="4" t="str">
        <f t="shared" si="0"/>
        <v/>
      </c>
      <c r="B25" s="14"/>
      <c r="C25" s="15"/>
      <c r="D25" s="15"/>
    </row>
    <row r="26" spans="1:15" x14ac:dyDescent="0.35">
      <c r="A26" s="4" t="str">
        <f t="shared" si="0"/>
        <v/>
      </c>
      <c r="B26" s="14"/>
      <c r="C26" s="15"/>
      <c r="D26" s="15"/>
    </row>
    <row r="27" spans="1:15" x14ac:dyDescent="0.35">
      <c r="A27" s="4" t="str">
        <f t="shared" si="0"/>
        <v/>
      </c>
      <c r="B27" s="14"/>
      <c r="C27" s="15"/>
      <c r="D27" s="16"/>
    </row>
    <row r="28" spans="1:15" x14ac:dyDescent="0.35">
      <c r="A28" s="4" t="str">
        <f t="shared" si="0"/>
        <v/>
      </c>
      <c r="B28" s="14"/>
      <c r="C28" s="15"/>
      <c r="D28" s="16"/>
    </row>
    <row r="29" spans="1:15" x14ac:dyDescent="0.35">
      <c r="A29" s="4" t="str">
        <f t="shared" si="0"/>
        <v/>
      </c>
      <c r="B29" s="14"/>
      <c r="C29" s="15"/>
      <c r="D29" s="16"/>
    </row>
    <row r="30" spans="1:15" x14ac:dyDescent="0.35">
      <c r="A30" s="4" t="str">
        <f t="shared" si="0"/>
        <v/>
      </c>
      <c r="B30" s="14"/>
      <c r="C30" s="15"/>
      <c r="D30" s="16"/>
    </row>
    <row r="31" spans="1:15" x14ac:dyDescent="0.35">
      <c r="A31" s="4" t="str">
        <f t="shared" si="0"/>
        <v/>
      </c>
      <c r="B31" s="14"/>
      <c r="C31" s="15"/>
      <c r="D31" s="16"/>
    </row>
    <row r="32" spans="1:15" x14ac:dyDescent="0.35">
      <c r="A32" s="4" t="str">
        <f t="shared" si="0"/>
        <v/>
      </c>
      <c r="B32" s="14"/>
      <c r="C32" s="15"/>
      <c r="D32" s="16"/>
    </row>
    <row r="33" spans="1:4" x14ac:dyDescent="0.35">
      <c r="A33" s="4" t="str">
        <f t="shared" si="0"/>
        <v/>
      </c>
      <c r="B33" s="14"/>
      <c r="C33" s="15"/>
      <c r="D33" s="16"/>
    </row>
    <row r="34" spans="1:4" x14ac:dyDescent="0.35">
      <c r="A34" s="4" t="str">
        <f t="shared" si="0"/>
        <v/>
      </c>
      <c r="B34" s="14"/>
      <c r="C34" s="15"/>
      <c r="D34" s="16"/>
    </row>
  </sheetData>
  <mergeCells count="3">
    <mergeCell ref="D1:F1"/>
    <mergeCell ref="D2:F2"/>
    <mergeCell ref="I16:O2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D95712C-4B2E-4743-937F-C71AC16335CB}">
          <x14:formula1>
            <xm:f>Cálculos!$R$10:$R$11</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241AE-A633-4C3A-AC0B-A77860300DC5}">
  <sheetPr>
    <tabColor rgb="FF33CCCC"/>
  </sheetPr>
  <dimension ref="A1:S58"/>
  <sheetViews>
    <sheetView showGridLines="0" workbookViewId="0">
      <selection activeCell="E9" sqref="E9"/>
    </sheetView>
  </sheetViews>
  <sheetFormatPr defaultRowHeight="14.5" x14ac:dyDescent="0.35"/>
  <cols>
    <col min="18" max="18" width="11.81640625" bestFit="1" customWidth="1"/>
  </cols>
  <sheetData>
    <row r="1" spans="1:19" x14ac:dyDescent="0.35">
      <c r="A1" t="s">
        <v>16</v>
      </c>
    </row>
    <row r="3" spans="1:19" x14ac:dyDescent="0.35">
      <c r="A3" t="s">
        <v>17</v>
      </c>
      <c r="B3">
        <f>IF(Gráfico!D3="Perro",Cálculos!S4,Cálculos!S7)</f>
        <v>166.6</v>
      </c>
      <c r="D3" t="s">
        <v>18</v>
      </c>
      <c r="E3" s="9">
        <f>B3+B4</f>
        <v>252.1</v>
      </c>
    </row>
    <row r="4" spans="1:19" x14ac:dyDescent="0.35">
      <c r="A4" t="s">
        <v>19</v>
      </c>
      <c r="B4" s="8">
        <f>IF(Gráfico!D3="Perro",Cálculos!S5,Cálculos!S8)</f>
        <v>85.5</v>
      </c>
      <c r="D4" t="s">
        <v>20</v>
      </c>
      <c r="E4" s="9">
        <f>B3-B4</f>
        <v>81.099999999999994</v>
      </c>
      <c r="R4" t="s">
        <v>21</v>
      </c>
      <c r="S4">
        <v>166.6</v>
      </c>
    </row>
    <row r="5" spans="1:19" x14ac:dyDescent="0.35">
      <c r="A5" t="s">
        <v>22</v>
      </c>
      <c r="B5" s="8"/>
      <c r="R5" t="s">
        <v>23</v>
      </c>
      <c r="S5" s="8">
        <v>85.5</v>
      </c>
    </row>
    <row r="7" spans="1:19" x14ac:dyDescent="0.35">
      <c r="R7" t="s">
        <v>24</v>
      </c>
      <c r="S7">
        <v>190.5</v>
      </c>
    </row>
    <row r="8" spans="1:19" x14ac:dyDescent="0.35">
      <c r="R8" t="s">
        <v>25</v>
      </c>
      <c r="S8" s="8">
        <v>109.5</v>
      </c>
    </row>
    <row r="9" spans="1:19" ht="38.5" x14ac:dyDescent="0.35">
      <c r="A9" s="1" t="s">
        <v>9</v>
      </c>
      <c r="B9" s="2" t="s">
        <v>10</v>
      </c>
      <c r="C9" s="3" t="s">
        <v>11</v>
      </c>
      <c r="D9" s="3" t="s">
        <v>26</v>
      </c>
      <c r="E9" s="3" t="s">
        <v>27</v>
      </c>
      <c r="F9" s="3" t="s">
        <v>28</v>
      </c>
      <c r="G9" s="10" t="s">
        <v>29</v>
      </c>
    </row>
    <row r="10" spans="1:19" x14ac:dyDescent="0.35">
      <c r="A10" s="7">
        <v>0</v>
      </c>
      <c r="B10" s="5">
        <f>VLOOKUP(A10,Gráfico!$A:$B,2,FALSE)</f>
        <v>0</v>
      </c>
      <c r="C10" s="6" t="e">
        <f>VLOOKUP(B10,Gráfico!B:C,2,FALSE)</f>
        <v>#N/A</v>
      </c>
      <c r="D10" s="6" t="e">
        <f>IF(VLOOKUP(A10,Gráfico!$A:$D,4,FALSE)=0,NA(),VLOOKUP(A10,Gráfico!$A:$D,4,FALSE))</f>
        <v>#N/A</v>
      </c>
      <c r="E10" s="9">
        <f>$B$3-$B$4</f>
        <v>81.099999999999994</v>
      </c>
      <c r="F10" s="9">
        <f>$B$3+$B$4</f>
        <v>252.1</v>
      </c>
      <c r="G10" t="e">
        <f>IF(ABS(C10-$B$3)&gt;$B$4,C10,NA())</f>
        <v>#N/A</v>
      </c>
      <c r="R10" t="s">
        <v>3</v>
      </c>
    </row>
    <row r="11" spans="1:19" x14ac:dyDescent="0.35">
      <c r="A11" s="7">
        <v>0.5</v>
      </c>
      <c r="B11" s="5" t="e">
        <f>VLOOKUP(A11,Gráfico!$A:$B,2,FALSE)</f>
        <v>#N/A</v>
      </c>
      <c r="C11" s="6" t="e">
        <f>VLOOKUP(B11,Gráfico!B:C,2,FALSE)</f>
        <v>#N/A</v>
      </c>
      <c r="D11" s="6" t="e">
        <f>IF(VLOOKUP(A11,Gráfico!$A:$D,4,FALSE)=0,NA(),VLOOKUP(A11,Gráfico!$A:$D,4,FALSE))</f>
        <v>#N/A</v>
      </c>
      <c r="E11" s="9">
        <f t="shared" ref="E11:E58" si="0">$B$3-$B$4</f>
        <v>81.099999999999994</v>
      </c>
      <c r="F11" s="9">
        <f t="shared" ref="F11:F58" si="1">$B$3+$B$4</f>
        <v>252.1</v>
      </c>
      <c r="G11" t="e">
        <f t="shared" ref="G11:G58" si="2">IF(ABS(C11-$B$3)&gt;$B$4,C11,NA())</f>
        <v>#N/A</v>
      </c>
      <c r="R11" t="s">
        <v>30</v>
      </c>
    </row>
    <row r="12" spans="1:19" x14ac:dyDescent="0.35">
      <c r="A12" s="7">
        <v>1</v>
      </c>
      <c r="B12" s="5" t="e">
        <f>VLOOKUP(A12,Gráfico!$A:$B,2,FALSE)</f>
        <v>#N/A</v>
      </c>
      <c r="C12" s="6" t="e">
        <f>VLOOKUP(B12,Gráfico!B:C,2,FALSE)</f>
        <v>#N/A</v>
      </c>
      <c r="D12" s="6" t="e">
        <f>IF(VLOOKUP(A12,Gráfico!$A:$D,4,FALSE)=0,NA(),VLOOKUP(A12,Gráfico!$A:$D,4,FALSE))</f>
        <v>#N/A</v>
      </c>
      <c r="E12" s="9">
        <f t="shared" si="0"/>
        <v>81.099999999999994</v>
      </c>
      <c r="F12" s="9">
        <f t="shared" si="1"/>
        <v>252.1</v>
      </c>
      <c r="G12" t="e">
        <f t="shared" si="2"/>
        <v>#N/A</v>
      </c>
    </row>
    <row r="13" spans="1:19" x14ac:dyDescent="0.35">
      <c r="A13" s="7">
        <v>1.5</v>
      </c>
      <c r="B13" s="5" t="e">
        <f>VLOOKUP(A13,Gráfico!$A:$B,2,FALSE)</f>
        <v>#N/A</v>
      </c>
      <c r="C13" s="6" t="e">
        <f>VLOOKUP(B13,Gráfico!B:C,2,FALSE)</f>
        <v>#N/A</v>
      </c>
      <c r="D13" s="6" t="e">
        <f>IF(VLOOKUP(A13,Gráfico!$A:$D,4,FALSE)=0,NA(),VLOOKUP(A13,Gráfico!$A:$D,4,FALSE))</f>
        <v>#N/A</v>
      </c>
      <c r="E13" s="9">
        <f t="shared" si="0"/>
        <v>81.099999999999994</v>
      </c>
      <c r="F13" s="9">
        <f t="shared" si="1"/>
        <v>252.1</v>
      </c>
      <c r="G13" t="e">
        <f t="shared" si="2"/>
        <v>#N/A</v>
      </c>
    </row>
    <row r="14" spans="1:19" x14ac:dyDescent="0.35">
      <c r="A14" s="7">
        <v>2</v>
      </c>
      <c r="B14" s="5" t="e">
        <f>VLOOKUP(A14,Gráfico!$A:$B,2,FALSE)</f>
        <v>#N/A</v>
      </c>
      <c r="C14" s="6" t="e">
        <f>VLOOKUP(B14,Gráfico!B:C,2,FALSE)</f>
        <v>#N/A</v>
      </c>
      <c r="D14" s="6" t="e">
        <f>IF(VLOOKUP(A14,Gráfico!$A:$D,4,FALSE)=0,NA(),VLOOKUP(A14,Gráfico!$A:$D,4,FALSE))</f>
        <v>#N/A</v>
      </c>
      <c r="E14" s="9">
        <f t="shared" si="0"/>
        <v>81.099999999999994</v>
      </c>
      <c r="F14" s="9">
        <f t="shared" si="1"/>
        <v>252.1</v>
      </c>
      <c r="G14" t="e">
        <f t="shared" si="2"/>
        <v>#N/A</v>
      </c>
    </row>
    <row r="15" spans="1:19" x14ac:dyDescent="0.35">
      <c r="A15" s="7">
        <v>2.5</v>
      </c>
      <c r="B15" s="5" t="e">
        <f>VLOOKUP(A15,Gráfico!$A:$B,2,FALSE)</f>
        <v>#N/A</v>
      </c>
      <c r="C15" s="6" t="e">
        <f>VLOOKUP(B15,Gráfico!B:C,2,FALSE)</f>
        <v>#N/A</v>
      </c>
      <c r="D15" s="6" t="e">
        <f>IF(VLOOKUP(A15,Gráfico!$A:$D,4,FALSE)=0,NA(),VLOOKUP(A15,Gráfico!$A:$D,4,FALSE))</f>
        <v>#N/A</v>
      </c>
      <c r="E15" s="9">
        <f t="shared" si="0"/>
        <v>81.099999999999994</v>
      </c>
      <c r="F15" s="9">
        <f t="shared" si="1"/>
        <v>252.1</v>
      </c>
      <c r="G15" t="e">
        <f t="shared" si="2"/>
        <v>#N/A</v>
      </c>
    </row>
    <row r="16" spans="1:19" x14ac:dyDescent="0.35">
      <c r="A16" s="7">
        <v>3</v>
      </c>
      <c r="B16" s="5" t="e">
        <f>VLOOKUP(A16,Gráfico!$A:$B,2,FALSE)</f>
        <v>#N/A</v>
      </c>
      <c r="C16" s="6" t="e">
        <f>VLOOKUP(B16,Gráfico!B:C,2,FALSE)</f>
        <v>#N/A</v>
      </c>
      <c r="D16" s="6" t="e">
        <f>IF(VLOOKUP(A16,Gráfico!$A:$D,4,FALSE)=0,NA(),VLOOKUP(A16,Gráfico!$A:$D,4,FALSE))</f>
        <v>#N/A</v>
      </c>
      <c r="E16" s="9">
        <f t="shared" si="0"/>
        <v>81.099999999999994</v>
      </c>
      <c r="F16" s="9">
        <f t="shared" si="1"/>
        <v>252.1</v>
      </c>
      <c r="G16" t="e">
        <f t="shared" si="2"/>
        <v>#N/A</v>
      </c>
    </row>
    <row r="17" spans="1:7" x14ac:dyDescent="0.35">
      <c r="A17" s="7">
        <v>3.5</v>
      </c>
      <c r="B17" s="5" t="e">
        <f>VLOOKUP(A17,Gráfico!$A:$B,2,FALSE)</f>
        <v>#N/A</v>
      </c>
      <c r="C17" s="6" t="e">
        <f>VLOOKUP(B17,Gráfico!B:C,2,FALSE)</f>
        <v>#N/A</v>
      </c>
      <c r="D17" s="6" t="e">
        <f>IF(VLOOKUP(A17,Gráfico!$A:$D,4,FALSE)=0,NA(),VLOOKUP(A17,Gráfico!$A:$D,4,FALSE))</f>
        <v>#N/A</v>
      </c>
      <c r="E17" s="9">
        <f t="shared" si="0"/>
        <v>81.099999999999994</v>
      </c>
      <c r="F17" s="9">
        <f t="shared" si="1"/>
        <v>252.1</v>
      </c>
      <c r="G17" t="e">
        <f t="shared" si="2"/>
        <v>#N/A</v>
      </c>
    </row>
    <row r="18" spans="1:7" x14ac:dyDescent="0.35">
      <c r="A18" s="7">
        <v>4</v>
      </c>
      <c r="B18" s="5" t="e">
        <f>VLOOKUP(A18,Gráfico!$A:$B,2,FALSE)</f>
        <v>#N/A</v>
      </c>
      <c r="C18" s="6" t="e">
        <f>VLOOKUP(B18,Gráfico!B:C,2,FALSE)</f>
        <v>#N/A</v>
      </c>
      <c r="D18" s="6" t="e">
        <f>IF(VLOOKUP(A18,Gráfico!$A:$D,4,FALSE)=0,NA(),VLOOKUP(A18,Gráfico!$A:$D,4,FALSE))</f>
        <v>#N/A</v>
      </c>
      <c r="E18" s="9">
        <f t="shared" si="0"/>
        <v>81.099999999999994</v>
      </c>
      <c r="F18" s="9">
        <f t="shared" si="1"/>
        <v>252.1</v>
      </c>
      <c r="G18" t="e">
        <f t="shared" si="2"/>
        <v>#N/A</v>
      </c>
    </row>
    <row r="19" spans="1:7" x14ac:dyDescent="0.35">
      <c r="A19" s="7">
        <v>4.5</v>
      </c>
      <c r="B19" s="5" t="e">
        <f>VLOOKUP(A19,Gráfico!$A:$B,2,FALSE)</f>
        <v>#N/A</v>
      </c>
      <c r="C19" s="6" t="e">
        <f>VLOOKUP(B19,Gráfico!B:C,2,FALSE)</f>
        <v>#N/A</v>
      </c>
      <c r="D19" s="6" t="e">
        <f>IF(VLOOKUP(A19,Gráfico!$A:$D,4,FALSE)=0,NA(),VLOOKUP(A19,Gráfico!$A:$D,4,FALSE))</f>
        <v>#N/A</v>
      </c>
      <c r="E19" s="9">
        <f t="shared" si="0"/>
        <v>81.099999999999994</v>
      </c>
      <c r="F19" s="9">
        <f t="shared" si="1"/>
        <v>252.1</v>
      </c>
      <c r="G19" t="e">
        <f t="shared" si="2"/>
        <v>#N/A</v>
      </c>
    </row>
    <row r="20" spans="1:7" x14ac:dyDescent="0.35">
      <c r="A20" s="7">
        <v>5</v>
      </c>
      <c r="B20" s="5" t="e">
        <f>VLOOKUP(A20,Gráfico!$A:$B,2,FALSE)</f>
        <v>#N/A</v>
      </c>
      <c r="C20" s="6" t="e">
        <f>VLOOKUP(B20,Gráfico!B:C,2,FALSE)</f>
        <v>#N/A</v>
      </c>
      <c r="D20" s="6" t="e">
        <f>IF(VLOOKUP(A20,Gráfico!$A:$D,4,FALSE)=0,NA(),VLOOKUP(A20,Gráfico!$A:$D,4,FALSE))</f>
        <v>#N/A</v>
      </c>
      <c r="E20" s="9">
        <f t="shared" si="0"/>
        <v>81.099999999999994</v>
      </c>
      <c r="F20" s="9">
        <f t="shared" si="1"/>
        <v>252.1</v>
      </c>
      <c r="G20" t="e">
        <f t="shared" si="2"/>
        <v>#N/A</v>
      </c>
    </row>
    <row r="21" spans="1:7" x14ac:dyDescent="0.35">
      <c r="A21" s="7">
        <v>5.5</v>
      </c>
      <c r="B21" s="5" t="e">
        <f>VLOOKUP(A21,Gráfico!$A:$B,2,FALSE)</f>
        <v>#N/A</v>
      </c>
      <c r="C21" s="6" t="e">
        <f>VLOOKUP(B21,Gráfico!B:C,2,FALSE)</f>
        <v>#N/A</v>
      </c>
      <c r="D21" s="6" t="e">
        <f>IF(VLOOKUP(A21,Gráfico!$A:$D,4,FALSE)=0,NA(),VLOOKUP(A21,Gráfico!$A:$D,4,FALSE))</f>
        <v>#N/A</v>
      </c>
      <c r="E21" s="9">
        <f t="shared" si="0"/>
        <v>81.099999999999994</v>
      </c>
      <c r="F21" s="9">
        <f t="shared" si="1"/>
        <v>252.1</v>
      </c>
      <c r="G21" t="e">
        <f t="shared" si="2"/>
        <v>#N/A</v>
      </c>
    </row>
    <row r="22" spans="1:7" x14ac:dyDescent="0.35">
      <c r="A22" s="7">
        <v>6</v>
      </c>
      <c r="B22" s="5" t="e">
        <f>VLOOKUP(A22,Gráfico!$A:$B,2,FALSE)</f>
        <v>#N/A</v>
      </c>
      <c r="C22" s="6" t="e">
        <f>VLOOKUP(B22,Gráfico!B:C,2,FALSE)</f>
        <v>#N/A</v>
      </c>
      <c r="D22" s="6" t="e">
        <f>IF(VLOOKUP(A22,Gráfico!$A:$D,4,FALSE)=0,NA(),VLOOKUP(A22,Gráfico!$A:$D,4,FALSE))</f>
        <v>#N/A</v>
      </c>
      <c r="E22" s="9">
        <f t="shared" si="0"/>
        <v>81.099999999999994</v>
      </c>
      <c r="F22" s="9">
        <f t="shared" si="1"/>
        <v>252.1</v>
      </c>
      <c r="G22" t="e">
        <f t="shared" si="2"/>
        <v>#N/A</v>
      </c>
    </row>
    <row r="23" spans="1:7" x14ac:dyDescent="0.35">
      <c r="A23" s="7">
        <v>6.5</v>
      </c>
      <c r="B23" s="5" t="e">
        <f>VLOOKUP(A23,Gráfico!$A:$B,2,FALSE)</f>
        <v>#N/A</v>
      </c>
      <c r="C23" s="6" t="e">
        <f>VLOOKUP(B23,Gráfico!B:C,2,FALSE)</f>
        <v>#N/A</v>
      </c>
      <c r="D23" s="6" t="e">
        <f>IF(VLOOKUP(A23,Gráfico!$A:$D,4,FALSE)=0,NA(),VLOOKUP(A23,Gráfico!$A:$D,4,FALSE))</f>
        <v>#N/A</v>
      </c>
      <c r="E23" s="9">
        <f t="shared" si="0"/>
        <v>81.099999999999994</v>
      </c>
      <c r="F23" s="9">
        <f t="shared" si="1"/>
        <v>252.1</v>
      </c>
      <c r="G23" t="e">
        <f t="shared" si="2"/>
        <v>#N/A</v>
      </c>
    </row>
    <row r="24" spans="1:7" x14ac:dyDescent="0.35">
      <c r="A24" s="7">
        <v>7</v>
      </c>
      <c r="B24" s="5" t="e">
        <f>VLOOKUP(A24,Gráfico!$A:$B,2,FALSE)</f>
        <v>#N/A</v>
      </c>
      <c r="C24" s="6" t="e">
        <f>VLOOKUP(B24,Gráfico!B:C,2,FALSE)</f>
        <v>#N/A</v>
      </c>
      <c r="D24" s="6" t="e">
        <f>IF(VLOOKUP(A24,Gráfico!$A:$D,4,FALSE)=0,NA(),VLOOKUP(A24,Gráfico!$A:$D,4,FALSE))</f>
        <v>#N/A</v>
      </c>
      <c r="E24" s="9">
        <f t="shared" si="0"/>
        <v>81.099999999999994</v>
      </c>
      <c r="F24" s="9">
        <f t="shared" si="1"/>
        <v>252.1</v>
      </c>
      <c r="G24" t="e">
        <f t="shared" si="2"/>
        <v>#N/A</v>
      </c>
    </row>
    <row r="25" spans="1:7" x14ac:dyDescent="0.35">
      <c r="A25" s="7">
        <v>7.5</v>
      </c>
      <c r="B25" s="5" t="e">
        <f>VLOOKUP(A25,Gráfico!$A:$B,2,FALSE)</f>
        <v>#N/A</v>
      </c>
      <c r="C25" s="6" t="e">
        <f>VLOOKUP(B25,Gráfico!B:C,2,FALSE)</f>
        <v>#N/A</v>
      </c>
      <c r="D25" s="6" t="e">
        <f>IF(VLOOKUP(A25,Gráfico!$A:$D,4,FALSE)=0,NA(),VLOOKUP(A25,Gráfico!$A:$D,4,FALSE))</f>
        <v>#N/A</v>
      </c>
      <c r="E25" s="9">
        <f t="shared" si="0"/>
        <v>81.099999999999994</v>
      </c>
      <c r="F25" s="9">
        <f t="shared" si="1"/>
        <v>252.1</v>
      </c>
      <c r="G25" t="e">
        <f t="shared" si="2"/>
        <v>#N/A</v>
      </c>
    </row>
    <row r="26" spans="1:7" x14ac:dyDescent="0.35">
      <c r="A26" s="7">
        <v>8</v>
      </c>
      <c r="B26" s="5" t="e">
        <f>VLOOKUP(A26,Gráfico!$A:$B,2,FALSE)</f>
        <v>#N/A</v>
      </c>
      <c r="C26" s="6" t="e">
        <f>VLOOKUP(B26,Gráfico!B:C,2,FALSE)</f>
        <v>#N/A</v>
      </c>
      <c r="D26" s="6" t="e">
        <f>IF(VLOOKUP(A26,Gráfico!$A:$D,4,FALSE)=0,NA(),VLOOKUP(A26,Gráfico!$A:$D,4,FALSE))</f>
        <v>#N/A</v>
      </c>
      <c r="E26" s="9">
        <f t="shared" si="0"/>
        <v>81.099999999999994</v>
      </c>
      <c r="F26" s="9">
        <f t="shared" si="1"/>
        <v>252.1</v>
      </c>
      <c r="G26" t="e">
        <f t="shared" si="2"/>
        <v>#N/A</v>
      </c>
    </row>
    <row r="27" spans="1:7" x14ac:dyDescent="0.35">
      <c r="A27" s="7">
        <v>8.5</v>
      </c>
      <c r="B27" s="5" t="e">
        <f>VLOOKUP(A27,Gráfico!$A:$B,2,FALSE)</f>
        <v>#N/A</v>
      </c>
      <c r="C27" s="6" t="e">
        <f>VLOOKUP(B27,Gráfico!B:C,2,FALSE)</f>
        <v>#N/A</v>
      </c>
      <c r="D27" s="6" t="e">
        <f>IF(VLOOKUP(A27,Gráfico!$A:$D,4,FALSE)=0,NA(),VLOOKUP(A27,Gráfico!$A:$D,4,FALSE))</f>
        <v>#N/A</v>
      </c>
      <c r="E27" s="9">
        <f t="shared" si="0"/>
        <v>81.099999999999994</v>
      </c>
      <c r="F27" s="9">
        <f t="shared" si="1"/>
        <v>252.1</v>
      </c>
      <c r="G27" t="e">
        <f t="shared" si="2"/>
        <v>#N/A</v>
      </c>
    </row>
    <row r="28" spans="1:7" x14ac:dyDescent="0.35">
      <c r="A28" s="7">
        <v>9</v>
      </c>
      <c r="B28" s="5" t="e">
        <f>VLOOKUP(A28,Gráfico!$A:$B,2,FALSE)</f>
        <v>#N/A</v>
      </c>
      <c r="C28" s="6" t="e">
        <f>VLOOKUP(B28,Gráfico!B:C,2,FALSE)</f>
        <v>#N/A</v>
      </c>
      <c r="D28" s="6" t="e">
        <f>IF(VLOOKUP(A28,Gráfico!$A:$D,4,FALSE)=0,NA(),VLOOKUP(A28,Gráfico!$A:$D,4,FALSE))</f>
        <v>#N/A</v>
      </c>
      <c r="E28" s="9">
        <f t="shared" si="0"/>
        <v>81.099999999999994</v>
      </c>
      <c r="F28" s="9">
        <f t="shared" si="1"/>
        <v>252.1</v>
      </c>
      <c r="G28" t="e">
        <f t="shared" si="2"/>
        <v>#N/A</v>
      </c>
    </row>
    <row r="29" spans="1:7" x14ac:dyDescent="0.35">
      <c r="A29" s="7">
        <v>9.5</v>
      </c>
      <c r="B29" s="5" t="e">
        <f>VLOOKUP(A29,Gráfico!$A:$B,2,FALSE)</f>
        <v>#N/A</v>
      </c>
      <c r="C29" s="6" t="e">
        <f>VLOOKUP(B29,Gráfico!B:C,2,FALSE)</f>
        <v>#N/A</v>
      </c>
      <c r="D29" s="6" t="e">
        <f>IF(VLOOKUP(A29,Gráfico!$A:$D,4,FALSE)=0,NA(),VLOOKUP(A29,Gráfico!$A:$D,4,FALSE))</f>
        <v>#N/A</v>
      </c>
      <c r="E29" s="9">
        <f t="shared" si="0"/>
        <v>81.099999999999994</v>
      </c>
      <c r="F29" s="9">
        <f t="shared" si="1"/>
        <v>252.1</v>
      </c>
      <c r="G29" t="e">
        <f t="shared" si="2"/>
        <v>#N/A</v>
      </c>
    </row>
    <row r="30" spans="1:7" x14ac:dyDescent="0.35">
      <c r="A30" s="7">
        <v>10</v>
      </c>
      <c r="B30" s="5" t="e">
        <f>VLOOKUP(A30,Gráfico!$A:$B,2,FALSE)</f>
        <v>#N/A</v>
      </c>
      <c r="C30" s="6" t="e">
        <f>VLOOKUP(B30,Gráfico!B:C,2,FALSE)</f>
        <v>#N/A</v>
      </c>
      <c r="D30" s="6" t="e">
        <f>IF(VLOOKUP(A30,Gráfico!$A:$D,4,FALSE)=0,NA(),VLOOKUP(A30,Gráfico!$A:$D,4,FALSE))</f>
        <v>#N/A</v>
      </c>
      <c r="E30" s="9">
        <f t="shared" si="0"/>
        <v>81.099999999999994</v>
      </c>
      <c r="F30" s="9">
        <f t="shared" si="1"/>
        <v>252.1</v>
      </c>
      <c r="G30" t="e">
        <f t="shared" si="2"/>
        <v>#N/A</v>
      </c>
    </row>
    <row r="31" spans="1:7" x14ac:dyDescent="0.35">
      <c r="A31" s="7">
        <v>10.5</v>
      </c>
      <c r="B31" s="5" t="e">
        <f>VLOOKUP(A31,Gráfico!$A:$B,2,FALSE)</f>
        <v>#N/A</v>
      </c>
      <c r="C31" s="6" t="e">
        <f>VLOOKUP(B31,Gráfico!B:C,2,FALSE)</f>
        <v>#N/A</v>
      </c>
      <c r="D31" s="6" t="e">
        <f>IF(VLOOKUP(A31,Gráfico!$A:$D,4,FALSE)=0,NA(),VLOOKUP(A31,Gráfico!$A:$D,4,FALSE))</f>
        <v>#N/A</v>
      </c>
      <c r="E31" s="9">
        <f t="shared" si="0"/>
        <v>81.099999999999994</v>
      </c>
      <c r="F31" s="9">
        <f t="shared" si="1"/>
        <v>252.1</v>
      </c>
      <c r="G31" t="e">
        <f t="shared" si="2"/>
        <v>#N/A</v>
      </c>
    </row>
    <row r="32" spans="1:7" x14ac:dyDescent="0.35">
      <c r="A32" s="7">
        <v>11</v>
      </c>
      <c r="B32" s="5" t="e">
        <f>VLOOKUP(A32,Gráfico!$A:$B,2,FALSE)</f>
        <v>#N/A</v>
      </c>
      <c r="C32" s="6" t="e">
        <f>VLOOKUP(B32,Gráfico!B:C,2,FALSE)</f>
        <v>#N/A</v>
      </c>
      <c r="D32" s="6" t="e">
        <f>IF(VLOOKUP(A32,Gráfico!$A:$D,4,FALSE)=0,NA(),VLOOKUP(A32,Gráfico!$A:$D,4,FALSE))</f>
        <v>#N/A</v>
      </c>
      <c r="E32" s="9">
        <f t="shared" si="0"/>
        <v>81.099999999999994</v>
      </c>
      <c r="F32" s="9">
        <f t="shared" si="1"/>
        <v>252.1</v>
      </c>
      <c r="G32" t="e">
        <f t="shared" si="2"/>
        <v>#N/A</v>
      </c>
    </row>
    <row r="33" spans="1:7" x14ac:dyDescent="0.35">
      <c r="A33" s="7">
        <v>11.5</v>
      </c>
      <c r="B33" s="5" t="e">
        <f>VLOOKUP(A33,Gráfico!$A:$B,2,FALSE)</f>
        <v>#N/A</v>
      </c>
      <c r="C33" s="6" t="e">
        <f>VLOOKUP(B33,Gráfico!B:C,2,FALSE)</f>
        <v>#N/A</v>
      </c>
      <c r="D33" s="6" t="e">
        <f>IF(VLOOKUP(A33,Gráfico!$A:$D,4,FALSE)=0,NA(),VLOOKUP(A33,Gráfico!$A:$D,4,FALSE))</f>
        <v>#N/A</v>
      </c>
      <c r="E33" s="9">
        <f t="shared" si="0"/>
        <v>81.099999999999994</v>
      </c>
      <c r="F33" s="9">
        <f t="shared" si="1"/>
        <v>252.1</v>
      </c>
      <c r="G33" t="e">
        <f t="shared" si="2"/>
        <v>#N/A</v>
      </c>
    </row>
    <row r="34" spans="1:7" x14ac:dyDescent="0.35">
      <c r="A34" s="7">
        <v>12</v>
      </c>
      <c r="B34" s="5" t="e">
        <f>VLOOKUP(A34,Gráfico!$A:$B,2,FALSE)</f>
        <v>#N/A</v>
      </c>
      <c r="C34" s="6" t="e">
        <f>VLOOKUP(B34,Gráfico!B:C,2,FALSE)</f>
        <v>#N/A</v>
      </c>
      <c r="D34" s="6" t="e">
        <f>IF(VLOOKUP(A34,Gráfico!$A:$D,4,FALSE)=0,NA(),VLOOKUP(A34,Gráfico!$A:$D,4,FALSE))</f>
        <v>#N/A</v>
      </c>
      <c r="E34" s="9">
        <f t="shared" si="0"/>
        <v>81.099999999999994</v>
      </c>
      <c r="F34" s="9">
        <f t="shared" si="1"/>
        <v>252.1</v>
      </c>
      <c r="G34" t="e">
        <f t="shared" si="2"/>
        <v>#N/A</v>
      </c>
    </row>
    <row r="35" spans="1:7" x14ac:dyDescent="0.35">
      <c r="A35" s="7">
        <v>12.5</v>
      </c>
      <c r="B35" s="5" t="e">
        <f>VLOOKUP(A35,Gráfico!$A:$B,2,FALSE)</f>
        <v>#N/A</v>
      </c>
      <c r="C35" s="6" t="e">
        <f>VLOOKUP(B35,Gráfico!B:C,2,FALSE)</f>
        <v>#N/A</v>
      </c>
      <c r="D35" s="6" t="e">
        <f>IF(VLOOKUP(A35,Gráfico!$A:$D,4,FALSE)=0,NA(),VLOOKUP(A35,Gráfico!$A:$D,4,FALSE))</f>
        <v>#N/A</v>
      </c>
      <c r="E35" s="9">
        <f t="shared" si="0"/>
        <v>81.099999999999994</v>
      </c>
      <c r="F35" s="9">
        <f t="shared" si="1"/>
        <v>252.1</v>
      </c>
      <c r="G35" t="e">
        <f t="shared" si="2"/>
        <v>#N/A</v>
      </c>
    </row>
    <row r="36" spans="1:7" x14ac:dyDescent="0.35">
      <c r="A36" s="7">
        <v>13</v>
      </c>
      <c r="B36" s="5" t="e">
        <f>VLOOKUP(A36,Gráfico!$A:$B,2,FALSE)</f>
        <v>#N/A</v>
      </c>
      <c r="C36" s="6" t="e">
        <f>VLOOKUP(B36,Gráfico!B:C,2,FALSE)</f>
        <v>#N/A</v>
      </c>
      <c r="D36" s="6" t="e">
        <f>IF(VLOOKUP(A36,Gráfico!$A:$D,4,FALSE)=0,NA(),VLOOKUP(A36,Gráfico!$A:$D,4,FALSE))</f>
        <v>#N/A</v>
      </c>
      <c r="E36" s="9">
        <f t="shared" si="0"/>
        <v>81.099999999999994</v>
      </c>
      <c r="F36" s="9">
        <f t="shared" si="1"/>
        <v>252.1</v>
      </c>
      <c r="G36" t="e">
        <f t="shared" si="2"/>
        <v>#N/A</v>
      </c>
    </row>
    <row r="37" spans="1:7" x14ac:dyDescent="0.35">
      <c r="A37" s="7">
        <v>13.5</v>
      </c>
      <c r="B37" s="5" t="e">
        <f>VLOOKUP(A37,Gráfico!$A:$B,2,FALSE)</f>
        <v>#N/A</v>
      </c>
      <c r="C37" s="6" t="e">
        <f>VLOOKUP(B37,Gráfico!B:C,2,FALSE)</f>
        <v>#N/A</v>
      </c>
      <c r="D37" s="6" t="e">
        <f>IF(VLOOKUP(A37,Gráfico!$A:$D,4,FALSE)=0,NA(),VLOOKUP(A37,Gráfico!$A:$D,4,FALSE))</f>
        <v>#N/A</v>
      </c>
      <c r="E37" s="9">
        <f t="shared" si="0"/>
        <v>81.099999999999994</v>
      </c>
      <c r="F37" s="9">
        <f t="shared" si="1"/>
        <v>252.1</v>
      </c>
      <c r="G37" t="e">
        <f t="shared" si="2"/>
        <v>#N/A</v>
      </c>
    </row>
    <row r="38" spans="1:7" x14ac:dyDescent="0.35">
      <c r="A38" s="7">
        <v>14</v>
      </c>
      <c r="B38" s="5" t="e">
        <f>VLOOKUP(A38,Gráfico!$A:$B,2,FALSE)</f>
        <v>#N/A</v>
      </c>
      <c r="C38" s="6" t="e">
        <f>VLOOKUP(B38,Gráfico!B:C,2,FALSE)</f>
        <v>#N/A</v>
      </c>
      <c r="D38" s="6" t="e">
        <f>IF(VLOOKUP(A38,Gráfico!$A:$D,4,FALSE)=0,NA(),VLOOKUP(A38,Gráfico!$A:$D,4,FALSE))</f>
        <v>#N/A</v>
      </c>
      <c r="E38" s="9">
        <f t="shared" si="0"/>
        <v>81.099999999999994</v>
      </c>
      <c r="F38" s="9">
        <f t="shared" si="1"/>
        <v>252.1</v>
      </c>
      <c r="G38" t="e">
        <f t="shared" si="2"/>
        <v>#N/A</v>
      </c>
    </row>
    <row r="39" spans="1:7" x14ac:dyDescent="0.35">
      <c r="A39" s="7">
        <v>14.5</v>
      </c>
      <c r="B39" s="5" t="e">
        <f>VLOOKUP(A39,Gráfico!$A:$B,2,FALSE)</f>
        <v>#N/A</v>
      </c>
      <c r="C39" s="6" t="e">
        <f>VLOOKUP(B39,Gráfico!B:C,2,FALSE)</f>
        <v>#N/A</v>
      </c>
      <c r="D39" s="6" t="e">
        <f>IF(VLOOKUP(A39,Gráfico!$A:$D,4,FALSE)=0,NA(),VLOOKUP(A39,Gráfico!$A:$D,4,FALSE))</f>
        <v>#N/A</v>
      </c>
      <c r="E39" s="9">
        <f t="shared" si="0"/>
        <v>81.099999999999994</v>
      </c>
      <c r="F39" s="9">
        <f t="shared" si="1"/>
        <v>252.1</v>
      </c>
      <c r="G39" t="e">
        <f t="shared" si="2"/>
        <v>#N/A</v>
      </c>
    </row>
    <row r="40" spans="1:7" x14ac:dyDescent="0.35">
      <c r="A40" s="7">
        <v>15</v>
      </c>
      <c r="B40" s="5" t="e">
        <f>VLOOKUP(A40,Gráfico!$A:$B,2,FALSE)</f>
        <v>#N/A</v>
      </c>
      <c r="C40" s="6" t="e">
        <f>VLOOKUP(B40,Gráfico!B:C,2,FALSE)</f>
        <v>#N/A</v>
      </c>
      <c r="D40" s="6" t="e">
        <f>IF(VLOOKUP(A40,Gráfico!$A:$D,4,FALSE)=0,NA(),VLOOKUP(A40,Gráfico!$A:$D,4,FALSE))</f>
        <v>#N/A</v>
      </c>
      <c r="E40" s="9">
        <f t="shared" si="0"/>
        <v>81.099999999999994</v>
      </c>
      <c r="F40" s="9">
        <f t="shared" si="1"/>
        <v>252.1</v>
      </c>
      <c r="G40" t="e">
        <f t="shared" si="2"/>
        <v>#N/A</v>
      </c>
    </row>
    <row r="41" spans="1:7" x14ac:dyDescent="0.35">
      <c r="A41" s="7">
        <v>15.5</v>
      </c>
      <c r="B41" s="5" t="e">
        <f>VLOOKUP(A41,Gráfico!$A:$B,2,FALSE)</f>
        <v>#N/A</v>
      </c>
      <c r="C41" s="6" t="e">
        <f>VLOOKUP(B41,Gráfico!B:C,2,FALSE)</f>
        <v>#N/A</v>
      </c>
      <c r="D41" s="6" t="e">
        <f>IF(VLOOKUP(A41,Gráfico!$A:$D,4,FALSE)=0,NA(),VLOOKUP(A41,Gráfico!$A:$D,4,FALSE))</f>
        <v>#N/A</v>
      </c>
      <c r="E41" s="9">
        <f t="shared" si="0"/>
        <v>81.099999999999994</v>
      </c>
      <c r="F41" s="9">
        <f t="shared" si="1"/>
        <v>252.1</v>
      </c>
      <c r="G41" t="e">
        <f t="shared" si="2"/>
        <v>#N/A</v>
      </c>
    </row>
    <row r="42" spans="1:7" x14ac:dyDescent="0.35">
      <c r="A42" s="7">
        <v>16</v>
      </c>
      <c r="B42" s="5" t="e">
        <f>VLOOKUP(A42,Gráfico!$A:$B,2,FALSE)</f>
        <v>#N/A</v>
      </c>
      <c r="C42" s="6" t="e">
        <f>VLOOKUP(B42,Gráfico!B:C,2,FALSE)</f>
        <v>#N/A</v>
      </c>
      <c r="D42" s="6" t="e">
        <f>IF(VLOOKUP(A42,Gráfico!$A:$D,4,FALSE)=0,NA(),VLOOKUP(A42,Gráfico!$A:$D,4,FALSE))</f>
        <v>#N/A</v>
      </c>
      <c r="E42" s="9">
        <f t="shared" si="0"/>
        <v>81.099999999999994</v>
      </c>
      <c r="F42" s="9">
        <f t="shared" si="1"/>
        <v>252.1</v>
      </c>
      <c r="G42" t="e">
        <f t="shared" si="2"/>
        <v>#N/A</v>
      </c>
    </row>
    <row r="43" spans="1:7" x14ac:dyDescent="0.35">
      <c r="A43" s="7">
        <v>16.5</v>
      </c>
      <c r="B43" s="5" t="e">
        <f>VLOOKUP(A43,Gráfico!$A:$B,2,FALSE)</f>
        <v>#N/A</v>
      </c>
      <c r="C43" s="6" t="e">
        <f>VLOOKUP(B43,Gráfico!B:C,2,FALSE)</f>
        <v>#N/A</v>
      </c>
      <c r="D43" s="6" t="e">
        <f>IF(VLOOKUP(A43,Gráfico!$A:$D,4,FALSE)=0,NA(),VLOOKUP(A43,Gráfico!$A:$D,4,FALSE))</f>
        <v>#N/A</v>
      </c>
      <c r="E43" s="9">
        <f t="shared" si="0"/>
        <v>81.099999999999994</v>
      </c>
      <c r="F43" s="9">
        <f t="shared" si="1"/>
        <v>252.1</v>
      </c>
      <c r="G43" t="e">
        <f t="shared" si="2"/>
        <v>#N/A</v>
      </c>
    </row>
    <row r="44" spans="1:7" x14ac:dyDescent="0.35">
      <c r="A44" s="7">
        <v>17</v>
      </c>
      <c r="B44" s="5" t="e">
        <f>VLOOKUP(A44,Gráfico!$A:$B,2,FALSE)</f>
        <v>#N/A</v>
      </c>
      <c r="C44" s="6" t="e">
        <f>VLOOKUP(B44,Gráfico!B:C,2,FALSE)</f>
        <v>#N/A</v>
      </c>
      <c r="D44" s="6" t="e">
        <f>IF(VLOOKUP(A44,Gráfico!$A:$D,4,FALSE)=0,NA(),VLOOKUP(A44,Gráfico!$A:$D,4,FALSE))</f>
        <v>#N/A</v>
      </c>
      <c r="E44" s="9">
        <f t="shared" si="0"/>
        <v>81.099999999999994</v>
      </c>
      <c r="F44" s="9">
        <f t="shared" si="1"/>
        <v>252.1</v>
      </c>
      <c r="G44" t="e">
        <f t="shared" si="2"/>
        <v>#N/A</v>
      </c>
    </row>
    <row r="45" spans="1:7" x14ac:dyDescent="0.35">
      <c r="A45" s="7">
        <v>17.5</v>
      </c>
      <c r="B45" s="5" t="e">
        <f>VLOOKUP(A45,Gráfico!$A:$B,2,FALSE)</f>
        <v>#N/A</v>
      </c>
      <c r="C45" s="6" t="e">
        <f>VLOOKUP(B45,Gráfico!B:C,2,FALSE)</f>
        <v>#N/A</v>
      </c>
      <c r="D45" s="6" t="e">
        <f>IF(VLOOKUP(A45,Gráfico!$A:$D,4,FALSE)=0,NA(),VLOOKUP(A45,Gráfico!$A:$D,4,FALSE))</f>
        <v>#N/A</v>
      </c>
      <c r="E45" s="9">
        <f t="shared" si="0"/>
        <v>81.099999999999994</v>
      </c>
      <c r="F45" s="9">
        <f t="shared" si="1"/>
        <v>252.1</v>
      </c>
      <c r="G45" t="e">
        <f t="shared" si="2"/>
        <v>#N/A</v>
      </c>
    </row>
    <row r="46" spans="1:7" x14ac:dyDescent="0.35">
      <c r="A46" s="7">
        <v>18</v>
      </c>
      <c r="B46" s="5" t="e">
        <f>VLOOKUP(A46,Gráfico!$A:$B,2,FALSE)</f>
        <v>#N/A</v>
      </c>
      <c r="C46" s="6" t="e">
        <f>VLOOKUP(B46,Gráfico!B:C,2,FALSE)</f>
        <v>#N/A</v>
      </c>
      <c r="D46" s="6" t="e">
        <f>IF(VLOOKUP(A46,Gráfico!$A:$D,4,FALSE)=0,NA(),VLOOKUP(A46,Gráfico!$A:$D,4,FALSE))</f>
        <v>#N/A</v>
      </c>
      <c r="E46" s="9">
        <f t="shared" si="0"/>
        <v>81.099999999999994</v>
      </c>
      <c r="F46" s="9">
        <f t="shared" si="1"/>
        <v>252.1</v>
      </c>
      <c r="G46" t="e">
        <f t="shared" si="2"/>
        <v>#N/A</v>
      </c>
    </row>
    <row r="47" spans="1:7" x14ac:dyDescent="0.35">
      <c r="A47" s="7">
        <v>18.5</v>
      </c>
      <c r="B47" s="5" t="e">
        <f>VLOOKUP(A47,Gráfico!$A:$B,2,FALSE)</f>
        <v>#N/A</v>
      </c>
      <c r="C47" s="6" t="e">
        <f>VLOOKUP(B47,Gráfico!B:C,2,FALSE)</f>
        <v>#N/A</v>
      </c>
      <c r="D47" s="6" t="e">
        <f>IF(VLOOKUP(A47,Gráfico!$A:$D,4,FALSE)=0,NA(),VLOOKUP(A47,Gráfico!$A:$D,4,FALSE))</f>
        <v>#N/A</v>
      </c>
      <c r="E47" s="9">
        <f t="shared" si="0"/>
        <v>81.099999999999994</v>
      </c>
      <c r="F47" s="9">
        <f t="shared" si="1"/>
        <v>252.1</v>
      </c>
      <c r="G47" t="e">
        <f t="shared" si="2"/>
        <v>#N/A</v>
      </c>
    </row>
    <row r="48" spans="1:7" x14ac:dyDescent="0.35">
      <c r="A48" s="7">
        <v>19</v>
      </c>
      <c r="B48" s="5" t="e">
        <f>VLOOKUP(A48,Gráfico!$A:$B,2,FALSE)</f>
        <v>#N/A</v>
      </c>
      <c r="C48" s="6" t="e">
        <f>VLOOKUP(B48,Gráfico!B:C,2,FALSE)</f>
        <v>#N/A</v>
      </c>
      <c r="D48" s="6" t="e">
        <f>IF(VLOOKUP(A48,Gráfico!$A:$D,4,FALSE)=0,NA(),VLOOKUP(A48,Gráfico!$A:$D,4,FALSE))</f>
        <v>#N/A</v>
      </c>
      <c r="E48" s="9">
        <f t="shared" si="0"/>
        <v>81.099999999999994</v>
      </c>
      <c r="F48" s="9">
        <f t="shared" si="1"/>
        <v>252.1</v>
      </c>
      <c r="G48" t="e">
        <f t="shared" si="2"/>
        <v>#N/A</v>
      </c>
    </row>
    <row r="49" spans="1:7" x14ac:dyDescent="0.35">
      <c r="A49" s="7">
        <v>19.5</v>
      </c>
      <c r="B49" s="5" t="e">
        <f>VLOOKUP(A49,Gráfico!$A:$B,2,FALSE)</f>
        <v>#N/A</v>
      </c>
      <c r="C49" s="6" t="e">
        <f>VLOOKUP(B49,Gráfico!B:C,2,FALSE)</f>
        <v>#N/A</v>
      </c>
      <c r="D49" s="6" t="e">
        <f>IF(VLOOKUP(A49,Gráfico!$A:$D,4,FALSE)=0,NA(),VLOOKUP(A49,Gráfico!$A:$D,4,FALSE))</f>
        <v>#N/A</v>
      </c>
      <c r="E49" s="9">
        <f t="shared" si="0"/>
        <v>81.099999999999994</v>
      </c>
      <c r="F49" s="9">
        <f t="shared" si="1"/>
        <v>252.1</v>
      </c>
      <c r="G49" t="e">
        <f t="shared" si="2"/>
        <v>#N/A</v>
      </c>
    </row>
    <row r="50" spans="1:7" x14ac:dyDescent="0.35">
      <c r="A50" s="7">
        <v>20</v>
      </c>
      <c r="B50" s="5" t="e">
        <f>VLOOKUP(A50,Gráfico!$A:$B,2,FALSE)</f>
        <v>#N/A</v>
      </c>
      <c r="C50" s="6" t="e">
        <f>VLOOKUP(B50,Gráfico!B:C,2,FALSE)</f>
        <v>#N/A</v>
      </c>
      <c r="D50" s="6" t="e">
        <f>IF(VLOOKUP(A50,Gráfico!$A:$D,4,FALSE)=0,NA(),VLOOKUP(A50,Gráfico!$A:$D,4,FALSE))</f>
        <v>#N/A</v>
      </c>
      <c r="E50" s="9">
        <f t="shared" si="0"/>
        <v>81.099999999999994</v>
      </c>
      <c r="F50" s="9">
        <f t="shared" si="1"/>
        <v>252.1</v>
      </c>
      <c r="G50" t="e">
        <f t="shared" si="2"/>
        <v>#N/A</v>
      </c>
    </row>
    <row r="51" spans="1:7" x14ac:dyDescent="0.35">
      <c r="A51" s="7">
        <v>20.5</v>
      </c>
      <c r="B51" s="5" t="e">
        <f>VLOOKUP(A51,Gráfico!$A:$B,2,FALSE)</f>
        <v>#N/A</v>
      </c>
      <c r="C51" s="6" t="e">
        <f>VLOOKUP(B51,Gráfico!B:C,2,FALSE)</f>
        <v>#N/A</v>
      </c>
      <c r="D51" s="6" t="e">
        <f>IF(VLOOKUP(A51,Gráfico!$A:$D,4,FALSE)=0,NA(),VLOOKUP(A51,Gráfico!$A:$D,4,FALSE))</f>
        <v>#N/A</v>
      </c>
      <c r="E51" s="9">
        <f t="shared" si="0"/>
        <v>81.099999999999994</v>
      </c>
      <c r="F51" s="9">
        <f t="shared" si="1"/>
        <v>252.1</v>
      </c>
      <c r="G51" t="e">
        <f t="shared" si="2"/>
        <v>#N/A</v>
      </c>
    </row>
    <row r="52" spans="1:7" x14ac:dyDescent="0.35">
      <c r="A52" s="7">
        <v>21</v>
      </c>
      <c r="B52" s="5" t="e">
        <f>VLOOKUP(A52,Gráfico!$A:$B,2,FALSE)</f>
        <v>#N/A</v>
      </c>
      <c r="C52" s="6" t="e">
        <f>VLOOKUP(B52,Gráfico!B:C,2,FALSE)</f>
        <v>#N/A</v>
      </c>
      <c r="D52" s="6" t="e">
        <f>IF(VLOOKUP(A52,Gráfico!$A:$D,4,FALSE)=0,NA(),VLOOKUP(A52,Gráfico!$A:$D,4,FALSE))</f>
        <v>#N/A</v>
      </c>
      <c r="E52" s="9">
        <f t="shared" si="0"/>
        <v>81.099999999999994</v>
      </c>
      <c r="F52" s="9">
        <f t="shared" si="1"/>
        <v>252.1</v>
      </c>
      <c r="G52" t="e">
        <f t="shared" si="2"/>
        <v>#N/A</v>
      </c>
    </row>
    <row r="53" spans="1:7" x14ac:dyDescent="0.35">
      <c r="A53" s="7">
        <v>21.5</v>
      </c>
      <c r="B53" s="5" t="e">
        <f>VLOOKUP(A53,Gráfico!$A:$B,2,FALSE)</f>
        <v>#N/A</v>
      </c>
      <c r="C53" s="6" t="e">
        <f>VLOOKUP(B53,Gráfico!B:C,2,FALSE)</f>
        <v>#N/A</v>
      </c>
      <c r="D53" s="6" t="e">
        <f>IF(VLOOKUP(A53,Gráfico!$A:$D,4,FALSE)=0,NA(),VLOOKUP(A53,Gráfico!$A:$D,4,FALSE))</f>
        <v>#N/A</v>
      </c>
      <c r="E53" s="9">
        <f t="shared" si="0"/>
        <v>81.099999999999994</v>
      </c>
      <c r="F53" s="9">
        <f t="shared" si="1"/>
        <v>252.1</v>
      </c>
      <c r="G53" t="e">
        <f t="shared" si="2"/>
        <v>#N/A</v>
      </c>
    </row>
    <row r="54" spans="1:7" x14ac:dyDescent="0.35">
      <c r="A54" s="7">
        <v>22</v>
      </c>
      <c r="B54" s="5" t="e">
        <f>VLOOKUP(A54,Gráfico!$A:$B,2,FALSE)</f>
        <v>#N/A</v>
      </c>
      <c r="C54" s="6" t="e">
        <f>VLOOKUP(B54,Gráfico!B:C,2,FALSE)</f>
        <v>#N/A</v>
      </c>
      <c r="D54" s="6" t="e">
        <f>IF(VLOOKUP(A54,Gráfico!$A:$D,4,FALSE)=0,NA(),VLOOKUP(A54,Gráfico!$A:$D,4,FALSE))</f>
        <v>#N/A</v>
      </c>
      <c r="E54" s="9">
        <f t="shared" si="0"/>
        <v>81.099999999999994</v>
      </c>
      <c r="F54" s="9">
        <f t="shared" si="1"/>
        <v>252.1</v>
      </c>
      <c r="G54" t="e">
        <f t="shared" si="2"/>
        <v>#N/A</v>
      </c>
    </row>
    <row r="55" spans="1:7" x14ac:dyDescent="0.35">
      <c r="A55" s="7">
        <v>22.5</v>
      </c>
      <c r="B55" s="5" t="e">
        <f>VLOOKUP(A55,Gráfico!$A:$B,2,FALSE)</f>
        <v>#N/A</v>
      </c>
      <c r="C55" s="6" t="e">
        <f>VLOOKUP(B55,Gráfico!B:C,2,FALSE)</f>
        <v>#N/A</v>
      </c>
      <c r="D55" s="6" t="e">
        <f>IF(VLOOKUP(A55,Gráfico!$A:$D,4,FALSE)=0,NA(),VLOOKUP(A55,Gráfico!$A:$D,4,FALSE))</f>
        <v>#N/A</v>
      </c>
      <c r="E55" s="9">
        <f t="shared" si="0"/>
        <v>81.099999999999994</v>
      </c>
      <c r="F55" s="9">
        <f t="shared" si="1"/>
        <v>252.1</v>
      </c>
      <c r="G55" t="e">
        <f t="shared" si="2"/>
        <v>#N/A</v>
      </c>
    </row>
    <row r="56" spans="1:7" x14ac:dyDescent="0.35">
      <c r="A56" s="7">
        <v>23</v>
      </c>
      <c r="B56" s="5" t="e">
        <f>VLOOKUP(A56,Gráfico!$A:$B,2,FALSE)</f>
        <v>#N/A</v>
      </c>
      <c r="C56" s="6" t="e">
        <f>VLOOKUP(B56,Gráfico!B:C,2,FALSE)</f>
        <v>#N/A</v>
      </c>
      <c r="D56" s="6" t="e">
        <f>IF(VLOOKUP(A56,Gráfico!$A:$D,4,FALSE)=0,NA(),VLOOKUP(A56,Gráfico!$A:$D,4,FALSE))</f>
        <v>#N/A</v>
      </c>
      <c r="E56" s="9">
        <f t="shared" si="0"/>
        <v>81.099999999999994</v>
      </c>
      <c r="F56" s="9">
        <f t="shared" si="1"/>
        <v>252.1</v>
      </c>
      <c r="G56" t="e">
        <f t="shared" si="2"/>
        <v>#N/A</v>
      </c>
    </row>
    <row r="57" spans="1:7" x14ac:dyDescent="0.35">
      <c r="A57" s="7">
        <v>23.5</v>
      </c>
      <c r="B57" s="5" t="e">
        <f>VLOOKUP(A57,Gráfico!$A:$B,2,FALSE)</f>
        <v>#N/A</v>
      </c>
      <c r="C57" s="6" t="e">
        <f>VLOOKUP(B57,Gráfico!B:C,2,FALSE)</f>
        <v>#N/A</v>
      </c>
      <c r="D57" s="6" t="e">
        <f>IF(VLOOKUP(A57,Gráfico!$A:$D,4,FALSE)=0,NA(),VLOOKUP(A57,Gráfico!$A:$D,4,FALSE))</f>
        <v>#N/A</v>
      </c>
      <c r="E57" s="9">
        <f t="shared" si="0"/>
        <v>81.099999999999994</v>
      </c>
      <c r="F57" s="9">
        <f t="shared" si="1"/>
        <v>252.1</v>
      </c>
      <c r="G57" t="e">
        <f t="shared" si="2"/>
        <v>#N/A</v>
      </c>
    </row>
    <row r="58" spans="1:7" x14ac:dyDescent="0.35">
      <c r="A58" s="7">
        <v>24</v>
      </c>
      <c r="B58" s="5" t="e">
        <f>VLOOKUP(A58,Gráfico!$A:$B,2,FALSE)</f>
        <v>#N/A</v>
      </c>
      <c r="C58" s="6" t="e">
        <f>VLOOKUP(B58,Gráfico!B:C,2,FALSE)</f>
        <v>#N/A</v>
      </c>
      <c r="D58" s="6" t="e">
        <f>IF(VLOOKUP(A58,Gráfico!$A:$D,4,FALSE)=0,NA(),VLOOKUP(A58,Gráfico!$A:$D,4,FALSE))</f>
        <v>#N/A</v>
      </c>
      <c r="E58" s="9">
        <f t="shared" si="0"/>
        <v>81.099999999999994</v>
      </c>
      <c r="F58" s="9">
        <f t="shared" si="1"/>
        <v>252.1</v>
      </c>
      <c r="G58" t="e">
        <f t="shared" si="2"/>
        <v>#N/A</v>
      </c>
    </row>
  </sheetData>
  <sheetProtection algorithmName="SHA-512" hashValue="T3tjW6m5FfynAXe4/M287mTIyaY5QUW3bxKC6yx/MCR4ptx3zOzyIfcbZ0T5/6XliXqBiynunVvtxZjhQoGN5Q==" saltValue="5XuzsU1Xal1UbeQTNsbq8Q==" spinCount="100000" sheet="1" objects="1" scenarios="1"/>
  <conditionalFormatting sqref="D10:D58">
    <cfRule type="expression" dxfId="1" priority="1">
      <formula>ISERROR(D10)</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2F05-FD4A-444F-BD0E-3B3F2EA7079E}">
  <sheetPr>
    <tabColor rgb="FFFFC000"/>
  </sheetPr>
  <dimension ref="A1:O34"/>
  <sheetViews>
    <sheetView showGridLines="0" workbookViewId="0">
      <selection activeCell="F28" sqref="F28"/>
    </sheetView>
  </sheetViews>
  <sheetFormatPr defaultRowHeight="14.5" x14ac:dyDescent="0.35"/>
  <cols>
    <col min="4" max="4" width="9.453125" bestFit="1" customWidth="1"/>
  </cols>
  <sheetData>
    <row r="1" spans="1:15" x14ac:dyDescent="0.35">
      <c r="A1" s="11" t="s">
        <v>0</v>
      </c>
      <c r="D1" s="28" t="s">
        <v>44</v>
      </c>
      <c r="E1" s="28"/>
      <c r="F1" s="28"/>
    </row>
    <row r="2" spans="1:15" x14ac:dyDescent="0.35">
      <c r="A2" s="11" t="s">
        <v>1</v>
      </c>
      <c r="D2" s="28" t="s">
        <v>45</v>
      </c>
      <c r="E2" s="28"/>
      <c r="F2" s="28"/>
    </row>
    <row r="3" spans="1:15" x14ac:dyDescent="0.35">
      <c r="A3" s="11" t="s">
        <v>2</v>
      </c>
      <c r="D3" s="12" t="s">
        <v>3</v>
      </c>
    </row>
    <row r="4" spans="1:15" x14ac:dyDescent="0.35">
      <c r="A4" s="11" t="s">
        <v>4</v>
      </c>
      <c r="D4" s="20">
        <v>45236</v>
      </c>
    </row>
    <row r="5" spans="1:15" x14ac:dyDescent="0.35">
      <c r="A5" s="11" t="s">
        <v>5</v>
      </c>
      <c r="D5" s="13">
        <v>12</v>
      </c>
      <c r="E5" t="s">
        <v>6</v>
      </c>
    </row>
    <row r="6" spans="1:15" x14ac:dyDescent="0.35">
      <c r="A6" s="11" t="s">
        <v>7</v>
      </c>
      <c r="D6" s="17">
        <f>INT(D5*0.5)</f>
        <v>6</v>
      </c>
      <c r="E6" t="s">
        <v>8</v>
      </c>
    </row>
    <row r="9" spans="1:15" ht="38.5" x14ac:dyDescent="0.35">
      <c r="A9" s="1" t="s">
        <v>9</v>
      </c>
      <c r="B9" s="2" t="s">
        <v>10</v>
      </c>
      <c r="C9" s="3" t="s">
        <v>11</v>
      </c>
      <c r="D9" s="3" t="s">
        <v>12</v>
      </c>
    </row>
    <row r="10" spans="1:15" x14ac:dyDescent="0.35">
      <c r="A10" s="7">
        <v>0</v>
      </c>
      <c r="B10" s="14">
        <v>0.33333333333333331</v>
      </c>
      <c r="C10" s="15">
        <v>378</v>
      </c>
      <c r="D10" s="15" t="s">
        <v>46</v>
      </c>
      <c r="F10" s="18" t="s">
        <v>13</v>
      </c>
      <c r="G10" s="18"/>
    </row>
    <row r="11" spans="1:15" x14ac:dyDescent="0.35">
      <c r="A11" s="7">
        <f t="shared" ref="A11:A34" si="0">IF((B11*24)-($B$10*24)&lt;=0,"",(B11*24)-($B$10*24))</f>
        <v>3</v>
      </c>
      <c r="B11" s="14">
        <v>0.45833333333333331</v>
      </c>
      <c r="C11" s="15">
        <v>234</v>
      </c>
      <c r="D11" s="15"/>
      <c r="F11" s="18" t="s">
        <v>14</v>
      </c>
      <c r="G11" s="18"/>
    </row>
    <row r="12" spans="1:15" x14ac:dyDescent="0.35">
      <c r="A12" s="7">
        <f t="shared" si="0"/>
        <v>6</v>
      </c>
      <c r="B12" s="14">
        <v>0.58333333333333337</v>
      </c>
      <c r="C12" s="15">
        <v>180</v>
      </c>
      <c r="D12" s="15"/>
      <c r="F12" s="18" t="s">
        <v>15</v>
      </c>
      <c r="G12" s="18"/>
    </row>
    <row r="13" spans="1:15" x14ac:dyDescent="0.35">
      <c r="A13" s="7">
        <f t="shared" si="0"/>
        <v>8</v>
      </c>
      <c r="B13" s="14">
        <v>0.66666666666666663</v>
      </c>
      <c r="C13" s="15">
        <v>126</v>
      </c>
      <c r="D13" s="15"/>
    </row>
    <row r="14" spans="1:15" x14ac:dyDescent="0.35">
      <c r="A14" s="7">
        <f t="shared" si="0"/>
        <v>10</v>
      </c>
      <c r="B14" s="14">
        <v>0.75</v>
      </c>
      <c r="C14" s="15">
        <v>135</v>
      </c>
      <c r="D14" s="15"/>
    </row>
    <row r="15" spans="1:15" x14ac:dyDescent="0.35">
      <c r="A15" s="4">
        <f t="shared" si="0"/>
        <v>12</v>
      </c>
      <c r="B15" s="14">
        <v>0.83333333333333337</v>
      </c>
      <c r="C15" s="15">
        <v>153</v>
      </c>
      <c r="D15" s="15" t="s">
        <v>46</v>
      </c>
    </row>
    <row r="16" spans="1:15" ht="14.5" customHeight="1" x14ac:dyDescent="0.35">
      <c r="A16" s="4">
        <f t="shared" si="0"/>
        <v>14</v>
      </c>
      <c r="B16" s="14">
        <v>0.91666666666666663</v>
      </c>
      <c r="C16" s="15">
        <v>135</v>
      </c>
      <c r="D16" s="15"/>
      <c r="I16" s="29" t="s">
        <v>42</v>
      </c>
      <c r="J16" s="29"/>
      <c r="K16" s="29"/>
      <c r="L16" s="29"/>
      <c r="M16" s="29"/>
      <c r="N16" s="29"/>
      <c r="O16" s="29"/>
    </row>
    <row r="17" spans="1:15" x14ac:dyDescent="0.35">
      <c r="A17" s="4">
        <f t="shared" si="0"/>
        <v>16</v>
      </c>
      <c r="B17" s="14">
        <v>1</v>
      </c>
      <c r="C17" s="15">
        <v>99</v>
      </c>
      <c r="D17" s="15"/>
      <c r="I17" s="29"/>
      <c r="J17" s="29"/>
      <c r="K17" s="29"/>
      <c r="L17" s="29"/>
      <c r="M17" s="29"/>
      <c r="N17" s="29"/>
      <c r="O17" s="29"/>
    </row>
    <row r="18" spans="1:15" x14ac:dyDescent="0.35">
      <c r="A18" s="4" t="str">
        <f t="shared" si="0"/>
        <v/>
      </c>
      <c r="B18" s="14"/>
      <c r="C18" s="15"/>
      <c r="D18" s="15"/>
      <c r="I18" s="29"/>
      <c r="J18" s="29"/>
      <c r="K18" s="29"/>
      <c r="L18" s="29"/>
      <c r="M18" s="29"/>
      <c r="N18" s="29"/>
      <c r="O18" s="29"/>
    </row>
    <row r="19" spans="1:15" x14ac:dyDescent="0.35">
      <c r="A19" s="4" t="str">
        <f t="shared" si="0"/>
        <v/>
      </c>
      <c r="B19" s="14"/>
      <c r="C19" s="15"/>
      <c r="D19" s="15"/>
      <c r="I19" s="29"/>
      <c r="J19" s="29"/>
      <c r="K19" s="29"/>
      <c r="L19" s="29"/>
      <c r="M19" s="29"/>
      <c r="N19" s="29"/>
      <c r="O19" s="29"/>
    </row>
    <row r="20" spans="1:15" x14ac:dyDescent="0.35">
      <c r="A20" s="4" t="str">
        <f t="shared" si="0"/>
        <v/>
      </c>
      <c r="B20" s="14"/>
      <c r="C20" s="15"/>
      <c r="D20" s="15"/>
      <c r="I20" s="29"/>
      <c r="J20" s="29"/>
      <c r="K20" s="29"/>
      <c r="L20" s="29"/>
      <c r="M20" s="29"/>
      <c r="N20" s="29"/>
      <c r="O20" s="29"/>
    </row>
    <row r="21" spans="1:15" x14ac:dyDescent="0.35">
      <c r="A21" s="4" t="str">
        <f t="shared" si="0"/>
        <v/>
      </c>
      <c r="B21" s="14"/>
      <c r="C21" s="15"/>
      <c r="D21" s="15"/>
      <c r="I21" s="29"/>
      <c r="J21" s="29"/>
      <c r="K21" s="29"/>
      <c r="L21" s="29"/>
      <c r="M21" s="29"/>
      <c r="N21" s="29"/>
      <c r="O21" s="29"/>
    </row>
    <row r="22" spans="1:15" x14ac:dyDescent="0.35">
      <c r="A22" s="4" t="str">
        <f t="shared" si="0"/>
        <v/>
      </c>
      <c r="B22" s="14"/>
      <c r="C22" s="15"/>
      <c r="D22" s="15"/>
      <c r="I22" s="29"/>
      <c r="J22" s="29"/>
      <c r="K22" s="29"/>
      <c r="L22" s="29"/>
      <c r="M22" s="29"/>
      <c r="N22" s="29"/>
      <c r="O22" s="29"/>
    </row>
    <row r="23" spans="1:15" x14ac:dyDescent="0.35">
      <c r="A23" s="4" t="str">
        <f t="shared" si="0"/>
        <v/>
      </c>
      <c r="B23" s="14"/>
      <c r="C23" s="15"/>
      <c r="D23" s="15"/>
      <c r="I23" s="29"/>
      <c r="J23" s="29"/>
      <c r="K23" s="29"/>
      <c r="L23" s="29"/>
      <c r="M23" s="29"/>
      <c r="N23" s="29"/>
      <c r="O23" s="29"/>
    </row>
    <row r="24" spans="1:15" x14ac:dyDescent="0.35">
      <c r="A24" s="4" t="str">
        <f t="shared" si="0"/>
        <v/>
      </c>
      <c r="B24" s="14"/>
      <c r="C24" s="15"/>
      <c r="D24" s="15"/>
      <c r="I24" s="29"/>
      <c r="J24" s="29"/>
      <c r="K24" s="29"/>
      <c r="L24" s="29"/>
      <c r="M24" s="29"/>
      <c r="N24" s="29"/>
      <c r="O24" s="29"/>
    </row>
    <row r="25" spans="1:15" x14ac:dyDescent="0.35">
      <c r="A25" s="4" t="str">
        <f t="shared" si="0"/>
        <v/>
      </c>
      <c r="B25" s="14"/>
      <c r="C25" s="15"/>
      <c r="D25" s="15"/>
    </row>
    <row r="26" spans="1:15" x14ac:dyDescent="0.35">
      <c r="A26" s="4" t="str">
        <f t="shared" si="0"/>
        <v/>
      </c>
      <c r="B26" s="14"/>
      <c r="C26" s="15"/>
      <c r="D26" s="15"/>
    </row>
    <row r="27" spans="1:15" x14ac:dyDescent="0.35">
      <c r="A27" s="4" t="str">
        <f t="shared" si="0"/>
        <v/>
      </c>
      <c r="B27" s="14"/>
      <c r="C27" s="15"/>
      <c r="D27" s="16"/>
    </row>
    <row r="28" spans="1:15" x14ac:dyDescent="0.35">
      <c r="A28" s="4" t="str">
        <f t="shared" si="0"/>
        <v/>
      </c>
      <c r="B28" s="14"/>
      <c r="C28" s="15"/>
      <c r="D28" s="16"/>
    </row>
    <row r="29" spans="1:15" x14ac:dyDescent="0.35">
      <c r="A29" s="4" t="str">
        <f t="shared" si="0"/>
        <v/>
      </c>
      <c r="B29" s="14"/>
      <c r="C29" s="15"/>
      <c r="D29" s="16"/>
    </row>
    <row r="30" spans="1:15" x14ac:dyDescent="0.35">
      <c r="A30" s="4" t="str">
        <f t="shared" si="0"/>
        <v/>
      </c>
      <c r="B30" s="14"/>
      <c r="C30" s="15"/>
      <c r="D30" s="16"/>
    </row>
    <row r="31" spans="1:15" x14ac:dyDescent="0.35">
      <c r="A31" s="4" t="str">
        <f t="shared" si="0"/>
        <v/>
      </c>
      <c r="B31" s="14"/>
      <c r="C31" s="15"/>
      <c r="D31" s="16"/>
    </row>
    <row r="32" spans="1:15" x14ac:dyDescent="0.35">
      <c r="A32" s="4" t="str">
        <f t="shared" si="0"/>
        <v/>
      </c>
      <c r="B32" s="14"/>
      <c r="C32" s="15"/>
      <c r="D32" s="16"/>
    </row>
    <row r="33" spans="1:4" x14ac:dyDescent="0.35">
      <c r="A33" s="4" t="str">
        <f t="shared" si="0"/>
        <v/>
      </c>
      <c r="B33" s="14"/>
      <c r="C33" s="15"/>
      <c r="D33" s="16"/>
    </row>
    <row r="34" spans="1:4" x14ac:dyDescent="0.35">
      <c r="A34" s="4" t="str">
        <f t="shared" si="0"/>
        <v/>
      </c>
      <c r="B34" s="14"/>
      <c r="C34" s="15"/>
      <c r="D34" s="16"/>
    </row>
  </sheetData>
  <sheetProtection algorithmName="SHA-512" hashValue="oBjKYvmCr6Gy7gkG5gEwx/+ex6wAG6dVusDEuI3pc0RyYLJfh4m48ZcPLnLhPjM6vmC59L8SLnU5OoIcrICRJQ==" saltValue="A01PyHaIYQPVnbqO31GRIg==" spinCount="100000" sheet="1" objects="1" scenarios="1"/>
  <mergeCells count="3">
    <mergeCell ref="D1:F1"/>
    <mergeCell ref="D2:F2"/>
    <mergeCell ref="I16:O2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3C10615-BD94-44EA-811E-E9044A68E73F}">
          <x14:formula1>
            <xm:f>Cálculos!$R$10:$R$11</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E6220-5C4F-42FE-9B66-2386F8EDD95C}">
  <sheetPr>
    <tabColor rgb="FFFFC000"/>
  </sheetPr>
  <dimension ref="A1:S58"/>
  <sheetViews>
    <sheetView showGridLines="0" workbookViewId="0">
      <selection activeCell="G30" sqref="G30"/>
    </sheetView>
  </sheetViews>
  <sheetFormatPr defaultRowHeight="14.5" x14ac:dyDescent="0.35"/>
  <cols>
    <col min="18" max="18" width="11.81640625" bestFit="1" customWidth="1"/>
  </cols>
  <sheetData>
    <row r="1" spans="1:19" x14ac:dyDescent="0.35">
      <c r="A1" t="s">
        <v>16</v>
      </c>
    </row>
    <row r="3" spans="1:19" x14ac:dyDescent="0.35">
      <c r="A3" t="s">
        <v>17</v>
      </c>
      <c r="B3">
        <f>IF([1]Gráfico!D3="Perro",'Cálculos (ejemplo)'!S4,'Cálculos (ejemplo)'!S7)</f>
        <v>166.6</v>
      </c>
      <c r="D3" t="s">
        <v>18</v>
      </c>
      <c r="E3" s="9">
        <f>B3+B4</f>
        <v>252.1</v>
      </c>
    </row>
    <row r="4" spans="1:19" x14ac:dyDescent="0.35">
      <c r="A4" t="s">
        <v>19</v>
      </c>
      <c r="B4" s="8">
        <f>IF([1]Gráfico!D3="Perro",'Cálculos (ejemplo)'!S5,'Cálculos (ejemplo)'!S8)</f>
        <v>85.5</v>
      </c>
      <c r="D4" t="s">
        <v>20</v>
      </c>
      <c r="E4" s="9">
        <f>B3-B4</f>
        <v>81.099999999999994</v>
      </c>
      <c r="R4" t="s">
        <v>21</v>
      </c>
      <c r="S4">
        <v>166.6</v>
      </c>
    </row>
    <row r="5" spans="1:19" x14ac:dyDescent="0.35">
      <c r="A5" t="s">
        <v>22</v>
      </c>
      <c r="B5" s="8"/>
      <c r="R5" t="s">
        <v>23</v>
      </c>
      <c r="S5" s="8">
        <v>85.5</v>
      </c>
    </row>
    <row r="7" spans="1:19" x14ac:dyDescent="0.35">
      <c r="R7" t="s">
        <v>24</v>
      </c>
      <c r="S7">
        <v>190.5</v>
      </c>
    </row>
    <row r="8" spans="1:19" x14ac:dyDescent="0.35">
      <c r="R8" t="s">
        <v>25</v>
      </c>
      <c r="S8" s="8">
        <v>109.5</v>
      </c>
    </row>
    <row r="9" spans="1:19" ht="38.5" x14ac:dyDescent="0.35">
      <c r="A9" s="1" t="s">
        <v>9</v>
      </c>
      <c r="B9" s="2" t="s">
        <v>10</v>
      </c>
      <c r="C9" s="3" t="s">
        <v>11</v>
      </c>
      <c r="D9" s="3" t="s">
        <v>26</v>
      </c>
      <c r="E9" s="3" t="s">
        <v>27</v>
      </c>
      <c r="F9" s="3" t="s">
        <v>28</v>
      </c>
      <c r="G9" s="10" t="s">
        <v>29</v>
      </c>
    </row>
    <row r="10" spans="1:19" x14ac:dyDescent="0.35">
      <c r="A10" s="7">
        <v>0</v>
      </c>
      <c r="B10" s="5">
        <f>VLOOKUP(A10,'Gráfico (ejemplo)'!$A:$B,2,FALSE)</f>
        <v>0.33333333333333331</v>
      </c>
      <c r="C10" s="6">
        <f>VLOOKUP(B10,'Gráfico (ejemplo)'!B:C,2,FALSE)</f>
        <v>378</v>
      </c>
      <c r="D10" s="6" t="str">
        <f>IF(VLOOKUP(A10,'Gráfico (ejemplo)'!$A:$D,4,FALSE)=0,NA(),VLOOKUP(A10,'Gráfico (ejemplo)'!$A:$D,4,FALSE))</f>
        <v>X</v>
      </c>
      <c r="E10" s="9">
        <f>$B$3-$B$4</f>
        <v>81.099999999999994</v>
      </c>
      <c r="F10" s="9">
        <f>$B$3+$B$4</f>
        <v>252.1</v>
      </c>
      <c r="G10">
        <f>IF(ABS(C10-$B$3)&gt;$B$4,C10,NA())</f>
        <v>378</v>
      </c>
      <c r="R10" t="s">
        <v>3</v>
      </c>
    </row>
    <row r="11" spans="1:19" x14ac:dyDescent="0.35">
      <c r="A11" s="7">
        <v>0.5</v>
      </c>
      <c r="B11" s="5" t="e">
        <f>VLOOKUP(A11,'Gráfico (ejemplo)'!$A:$B,2,FALSE)</f>
        <v>#N/A</v>
      </c>
      <c r="C11" s="6" t="e">
        <f>VLOOKUP(B11,'Gráfico (ejemplo)'!B:C,2,FALSE)</f>
        <v>#N/A</v>
      </c>
      <c r="D11" s="6" t="e">
        <f>IF(VLOOKUP(A11,'Gráfico (ejemplo)'!$A:$D,4,FALSE)=0,NA(),VLOOKUP(A11,'Gráfico (ejemplo)'!$A:$D,4,FALSE))</f>
        <v>#N/A</v>
      </c>
      <c r="E11" s="9">
        <f t="shared" ref="E11:E58" si="0">$B$3-$B$4</f>
        <v>81.099999999999994</v>
      </c>
      <c r="F11" s="9">
        <f t="shared" ref="F11:F58" si="1">$B$3+$B$4</f>
        <v>252.1</v>
      </c>
      <c r="G11" t="e">
        <f t="shared" ref="G11:G58" si="2">IF(ABS(C11-$B$3)&gt;$B$4,C11,NA())</f>
        <v>#N/A</v>
      </c>
      <c r="R11" t="s">
        <v>30</v>
      </c>
    </row>
    <row r="12" spans="1:19" x14ac:dyDescent="0.35">
      <c r="A12" s="7">
        <v>1</v>
      </c>
      <c r="B12" s="5" t="e">
        <f>VLOOKUP(A12,'Gráfico (ejemplo)'!$A:$B,2,FALSE)</f>
        <v>#N/A</v>
      </c>
      <c r="C12" s="6" t="e">
        <f>VLOOKUP(B12,'Gráfico (ejemplo)'!B:C,2,FALSE)</f>
        <v>#N/A</v>
      </c>
      <c r="D12" s="6" t="e">
        <f>IF(VLOOKUP(A12,'Gráfico (ejemplo)'!$A:$D,4,FALSE)=0,NA(),VLOOKUP(A12,'Gráfico (ejemplo)'!$A:$D,4,FALSE))</f>
        <v>#N/A</v>
      </c>
      <c r="E12" s="9">
        <f t="shared" si="0"/>
        <v>81.099999999999994</v>
      </c>
      <c r="F12" s="9">
        <f t="shared" si="1"/>
        <v>252.1</v>
      </c>
      <c r="G12" t="e">
        <f t="shared" si="2"/>
        <v>#N/A</v>
      </c>
    </row>
    <row r="13" spans="1:19" x14ac:dyDescent="0.35">
      <c r="A13" s="7">
        <v>1.5</v>
      </c>
      <c r="B13" s="5" t="e">
        <f>VLOOKUP(A13,'Gráfico (ejemplo)'!$A:$B,2,FALSE)</f>
        <v>#N/A</v>
      </c>
      <c r="C13" s="6" t="e">
        <f>VLOOKUP(B13,'Gráfico (ejemplo)'!B:C,2,FALSE)</f>
        <v>#N/A</v>
      </c>
      <c r="D13" s="6" t="e">
        <f>IF(VLOOKUP(A13,'Gráfico (ejemplo)'!$A:$D,4,FALSE)=0,NA(),VLOOKUP(A13,'Gráfico (ejemplo)'!$A:$D,4,FALSE))</f>
        <v>#N/A</v>
      </c>
      <c r="E13" s="9">
        <f t="shared" si="0"/>
        <v>81.099999999999994</v>
      </c>
      <c r="F13" s="9">
        <f t="shared" si="1"/>
        <v>252.1</v>
      </c>
      <c r="G13" t="e">
        <f t="shared" si="2"/>
        <v>#N/A</v>
      </c>
    </row>
    <row r="14" spans="1:19" x14ac:dyDescent="0.35">
      <c r="A14" s="7">
        <v>2</v>
      </c>
      <c r="B14" s="5" t="e">
        <f>VLOOKUP(A14,'Gráfico (ejemplo)'!$A:$B,2,FALSE)</f>
        <v>#N/A</v>
      </c>
      <c r="C14" s="6" t="e">
        <f>VLOOKUP(B14,'Gráfico (ejemplo)'!B:C,2,FALSE)</f>
        <v>#N/A</v>
      </c>
      <c r="D14" s="6" t="e">
        <f>IF(VLOOKUP(A14,'Gráfico (ejemplo)'!$A:$D,4,FALSE)=0,NA(),VLOOKUP(A14,'Gráfico (ejemplo)'!$A:$D,4,FALSE))</f>
        <v>#N/A</v>
      </c>
      <c r="E14" s="9">
        <f t="shared" si="0"/>
        <v>81.099999999999994</v>
      </c>
      <c r="F14" s="9">
        <f t="shared" si="1"/>
        <v>252.1</v>
      </c>
      <c r="G14" t="e">
        <f t="shared" si="2"/>
        <v>#N/A</v>
      </c>
    </row>
    <row r="15" spans="1:19" x14ac:dyDescent="0.35">
      <c r="A15" s="7">
        <v>2.5</v>
      </c>
      <c r="B15" s="5" t="e">
        <f>VLOOKUP(A15,'Gráfico (ejemplo)'!$A:$B,2,FALSE)</f>
        <v>#N/A</v>
      </c>
      <c r="C15" s="6" t="e">
        <f>VLOOKUP(B15,'Gráfico (ejemplo)'!B:C,2,FALSE)</f>
        <v>#N/A</v>
      </c>
      <c r="D15" s="6" t="e">
        <f>IF(VLOOKUP(A15,'Gráfico (ejemplo)'!$A:$D,4,FALSE)=0,NA(),VLOOKUP(A15,'Gráfico (ejemplo)'!$A:$D,4,FALSE))</f>
        <v>#N/A</v>
      </c>
      <c r="E15" s="9">
        <f t="shared" si="0"/>
        <v>81.099999999999994</v>
      </c>
      <c r="F15" s="9">
        <f t="shared" si="1"/>
        <v>252.1</v>
      </c>
      <c r="G15" t="e">
        <f t="shared" si="2"/>
        <v>#N/A</v>
      </c>
    </row>
    <row r="16" spans="1:19" x14ac:dyDescent="0.35">
      <c r="A16" s="7">
        <v>3</v>
      </c>
      <c r="B16" s="5">
        <f>VLOOKUP(A16,'Gráfico (ejemplo)'!$A:$B,2,FALSE)</f>
        <v>0.45833333333333331</v>
      </c>
      <c r="C16" s="6">
        <f>VLOOKUP(B16,'Gráfico (ejemplo)'!B:C,2,FALSE)</f>
        <v>234</v>
      </c>
      <c r="D16" s="6" t="e">
        <f>IF(VLOOKUP(A16,'Gráfico (ejemplo)'!$A:$D,4,FALSE)=0,NA(),VLOOKUP(A16,'Gráfico (ejemplo)'!$A:$D,4,FALSE))</f>
        <v>#N/A</v>
      </c>
      <c r="E16" s="9">
        <f t="shared" si="0"/>
        <v>81.099999999999994</v>
      </c>
      <c r="F16" s="9">
        <f t="shared" si="1"/>
        <v>252.1</v>
      </c>
      <c r="G16" t="e">
        <f t="shared" si="2"/>
        <v>#N/A</v>
      </c>
    </row>
    <row r="17" spans="1:7" x14ac:dyDescent="0.35">
      <c r="A17" s="7">
        <v>3.5</v>
      </c>
      <c r="B17" s="5" t="e">
        <f>VLOOKUP(A17,'Gráfico (ejemplo)'!$A:$B,2,FALSE)</f>
        <v>#N/A</v>
      </c>
      <c r="C17" s="6" t="e">
        <f>VLOOKUP(B17,'Gráfico (ejemplo)'!B:C,2,FALSE)</f>
        <v>#N/A</v>
      </c>
      <c r="D17" s="6" t="e">
        <f>IF(VLOOKUP(A17,'Gráfico (ejemplo)'!$A:$D,4,FALSE)=0,NA(),VLOOKUP(A17,'Gráfico (ejemplo)'!$A:$D,4,FALSE))</f>
        <v>#N/A</v>
      </c>
      <c r="E17" s="9">
        <f t="shared" si="0"/>
        <v>81.099999999999994</v>
      </c>
      <c r="F17" s="9">
        <f t="shared" si="1"/>
        <v>252.1</v>
      </c>
      <c r="G17" t="e">
        <f t="shared" si="2"/>
        <v>#N/A</v>
      </c>
    </row>
    <row r="18" spans="1:7" x14ac:dyDescent="0.35">
      <c r="A18" s="7">
        <v>4</v>
      </c>
      <c r="B18" s="5" t="e">
        <f>VLOOKUP(A18,'Gráfico (ejemplo)'!$A:$B,2,FALSE)</f>
        <v>#N/A</v>
      </c>
      <c r="C18" s="6" t="e">
        <f>VLOOKUP(B18,'Gráfico (ejemplo)'!B:C,2,FALSE)</f>
        <v>#N/A</v>
      </c>
      <c r="D18" s="6" t="e">
        <f>IF(VLOOKUP(A18,'Gráfico (ejemplo)'!$A:$D,4,FALSE)=0,NA(),VLOOKUP(A18,'Gráfico (ejemplo)'!$A:$D,4,FALSE))</f>
        <v>#N/A</v>
      </c>
      <c r="E18" s="9">
        <f t="shared" si="0"/>
        <v>81.099999999999994</v>
      </c>
      <c r="F18" s="9">
        <f t="shared" si="1"/>
        <v>252.1</v>
      </c>
      <c r="G18" t="e">
        <f t="shared" si="2"/>
        <v>#N/A</v>
      </c>
    </row>
    <row r="19" spans="1:7" x14ac:dyDescent="0.35">
      <c r="A19" s="7">
        <v>4.5</v>
      </c>
      <c r="B19" s="5" t="e">
        <f>VLOOKUP(A19,'Gráfico (ejemplo)'!$A:$B,2,FALSE)</f>
        <v>#N/A</v>
      </c>
      <c r="C19" s="6" t="e">
        <f>VLOOKUP(B19,'Gráfico (ejemplo)'!B:C,2,FALSE)</f>
        <v>#N/A</v>
      </c>
      <c r="D19" s="6" t="e">
        <f>IF(VLOOKUP(A19,'Gráfico (ejemplo)'!$A:$D,4,FALSE)=0,NA(),VLOOKUP(A19,'Gráfico (ejemplo)'!$A:$D,4,FALSE))</f>
        <v>#N/A</v>
      </c>
      <c r="E19" s="9">
        <f t="shared" si="0"/>
        <v>81.099999999999994</v>
      </c>
      <c r="F19" s="9">
        <f t="shared" si="1"/>
        <v>252.1</v>
      </c>
      <c r="G19" t="e">
        <f t="shared" si="2"/>
        <v>#N/A</v>
      </c>
    </row>
    <row r="20" spans="1:7" x14ac:dyDescent="0.35">
      <c r="A20" s="7">
        <v>5</v>
      </c>
      <c r="B20" s="5" t="e">
        <f>VLOOKUP(A20,'Gráfico (ejemplo)'!$A:$B,2,FALSE)</f>
        <v>#N/A</v>
      </c>
      <c r="C20" s="6" t="e">
        <f>VLOOKUP(B20,'Gráfico (ejemplo)'!B:C,2,FALSE)</f>
        <v>#N/A</v>
      </c>
      <c r="D20" s="6" t="e">
        <f>IF(VLOOKUP(A20,'Gráfico (ejemplo)'!$A:$D,4,FALSE)=0,NA(),VLOOKUP(A20,'Gráfico (ejemplo)'!$A:$D,4,FALSE))</f>
        <v>#N/A</v>
      </c>
      <c r="E20" s="9">
        <f t="shared" si="0"/>
        <v>81.099999999999994</v>
      </c>
      <c r="F20" s="9">
        <f t="shared" si="1"/>
        <v>252.1</v>
      </c>
      <c r="G20" t="e">
        <f t="shared" si="2"/>
        <v>#N/A</v>
      </c>
    </row>
    <row r="21" spans="1:7" x14ac:dyDescent="0.35">
      <c r="A21" s="7">
        <v>5.5</v>
      </c>
      <c r="B21" s="5" t="e">
        <f>VLOOKUP(A21,'Gráfico (ejemplo)'!$A:$B,2,FALSE)</f>
        <v>#N/A</v>
      </c>
      <c r="C21" s="6" t="e">
        <f>VLOOKUP(B21,'Gráfico (ejemplo)'!B:C,2,FALSE)</f>
        <v>#N/A</v>
      </c>
      <c r="D21" s="6" t="e">
        <f>IF(VLOOKUP(A21,'Gráfico (ejemplo)'!$A:$D,4,FALSE)=0,NA(),VLOOKUP(A21,'Gráfico (ejemplo)'!$A:$D,4,FALSE))</f>
        <v>#N/A</v>
      </c>
      <c r="E21" s="9">
        <f t="shared" si="0"/>
        <v>81.099999999999994</v>
      </c>
      <c r="F21" s="9">
        <f t="shared" si="1"/>
        <v>252.1</v>
      </c>
      <c r="G21" t="e">
        <f t="shared" si="2"/>
        <v>#N/A</v>
      </c>
    </row>
    <row r="22" spans="1:7" x14ac:dyDescent="0.35">
      <c r="A22" s="7">
        <v>6</v>
      </c>
      <c r="B22" s="5">
        <f>VLOOKUP(A22,'Gráfico (ejemplo)'!$A:$B,2,FALSE)</f>
        <v>0.58333333333333337</v>
      </c>
      <c r="C22" s="6">
        <f>VLOOKUP(B22,'Gráfico (ejemplo)'!B:C,2,FALSE)</f>
        <v>180</v>
      </c>
      <c r="D22" s="6" t="e">
        <f>IF(VLOOKUP(A22,'Gráfico (ejemplo)'!$A:$D,4,FALSE)=0,NA(),VLOOKUP(A22,'Gráfico (ejemplo)'!$A:$D,4,FALSE))</f>
        <v>#N/A</v>
      </c>
      <c r="E22" s="9">
        <f t="shared" si="0"/>
        <v>81.099999999999994</v>
      </c>
      <c r="F22" s="9">
        <f t="shared" si="1"/>
        <v>252.1</v>
      </c>
      <c r="G22" t="e">
        <f t="shared" si="2"/>
        <v>#N/A</v>
      </c>
    </row>
    <row r="23" spans="1:7" x14ac:dyDescent="0.35">
      <c r="A23" s="7">
        <v>6.5</v>
      </c>
      <c r="B23" s="5" t="e">
        <f>VLOOKUP(A23,'Gráfico (ejemplo)'!$A:$B,2,FALSE)</f>
        <v>#N/A</v>
      </c>
      <c r="C23" s="6" t="e">
        <f>VLOOKUP(B23,'Gráfico (ejemplo)'!B:C,2,FALSE)</f>
        <v>#N/A</v>
      </c>
      <c r="D23" s="6" t="e">
        <f>IF(VLOOKUP(A23,'Gráfico (ejemplo)'!$A:$D,4,FALSE)=0,NA(),VLOOKUP(A23,'Gráfico (ejemplo)'!$A:$D,4,FALSE))</f>
        <v>#N/A</v>
      </c>
      <c r="E23" s="9">
        <f t="shared" si="0"/>
        <v>81.099999999999994</v>
      </c>
      <c r="F23" s="9">
        <f t="shared" si="1"/>
        <v>252.1</v>
      </c>
      <c r="G23" t="e">
        <f t="shared" si="2"/>
        <v>#N/A</v>
      </c>
    </row>
    <row r="24" spans="1:7" x14ac:dyDescent="0.35">
      <c r="A24" s="7">
        <v>7</v>
      </c>
      <c r="B24" s="5" t="e">
        <f>VLOOKUP(A24,'Gráfico (ejemplo)'!$A:$B,2,FALSE)</f>
        <v>#N/A</v>
      </c>
      <c r="C24" s="6" t="e">
        <f>VLOOKUP(B24,'Gráfico (ejemplo)'!B:C,2,FALSE)</f>
        <v>#N/A</v>
      </c>
      <c r="D24" s="6" t="e">
        <f>IF(VLOOKUP(A24,'Gráfico (ejemplo)'!$A:$D,4,FALSE)=0,NA(),VLOOKUP(A24,'Gráfico (ejemplo)'!$A:$D,4,FALSE))</f>
        <v>#N/A</v>
      </c>
      <c r="E24" s="9">
        <f t="shared" si="0"/>
        <v>81.099999999999994</v>
      </c>
      <c r="F24" s="9">
        <f t="shared" si="1"/>
        <v>252.1</v>
      </c>
      <c r="G24" t="e">
        <f t="shared" si="2"/>
        <v>#N/A</v>
      </c>
    </row>
    <row r="25" spans="1:7" x14ac:dyDescent="0.35">
      <c r="A25" s="7">
        <v>7.5</v>
      </c>
      <c r="B25" s="5" t="e">
        <f>VLOOKUP(A25,'Gráfico (ejemplo)'!$A:$B,2,FALSE)</f>
        <v>#N/A</v>
      </c>
      <c r="C25" s="6" t="e">
        <f>VLOOKUP(B25,'Gráfico (ejemplo)'!B:C,2,FALSE)</f>
        <v>#N/A</v>
      </c>
      <c r="D25" s="6" t="e">
        <f>IF(VLOOKUP(A25,'Gráfico (ejemplo)'!$A:$D,4,FALSE)=0,NA(),VLOOKUP(A25,'Gráfico (ejemplo)'!$A:$D,4,FALSE))</f>
        <v>#N/A</v>
      </c>
      <c r="E25" s="9">
        <f t="shared" si="0"/>
        <v>81.099999999999994</v>
      </c>
      <c r="F25" s="9">
        <f t="shared" si="1"/>
        <v>252.1</v>
      </c>
      <c r="G25" t="e">
        <f t="shared" si="2"/>
        <v>#N/A</v>
      </c>
    </row>
    <row r="26" spans="1:7" x14ac:dyDescent="0.35">
      <c r="A26" s="7">
        <v>8</v>
      </c>
      <c r="B26" s="5">
        <f>VLOOKUP(A26,'Gráfico (ejemplo)'!$A:$B,2,FALSE)</f>
        <v>0.66666666666666663</v>
      </c>
      <c r="C26" s="6">
        <f>VLOOKUP(B26,'Gráfico (ejemplo)'!B:C,2,FALSE)</f>
        <v>126</v>
      </c>
      <c r="D26" s="6" t="e">
        <f>IF(VLOOKUP(A26,'Gráfico (ejemplo)'!$A:$D,4,FALSE)=0,NA(),VLOOKUP(A26,'Gráfico (ejemplo)'!$A:$D,4,FALSE))</f>
        <v>#N/A</v>
      </c>
      <c r="E26" s="9">
        <f t="shared" si="0"/>
        <v>81.099999999999994</v>
      </c>
      <c r="F26" s="9">
        <f t="shared" si="1"/>
        <v>252.1</v>
      </c>
      <c r="G26" t="e">
        <f t="shared" si="2"/>
        <v>#N/A</v>
      </c>
    </row>
    <row r="27" spans="1:7" x14ac:dyDescent="0.35">
      <c r="A27" s="7">
        <v>8.5</v>
      </c>
      <c r="B27" s="5" t="e">
        <f>VLOOKUP(A27,'Gráfico (ejemplo)'!$A:$B,2,FALSE)</f>
        <v>#N/A</v>
      </c>
      <c r="C27" s="6" t="e">
        <f>VLOOKUP(B27,'Gráfico (ejemplo)'!B:C,2,FALSE)</f>
        <v>#N/A</v>
      </c>
      <c r="D27" s="6" t="e">
        <f>IF(VLOOKUP(A27,'Gráfico (ejemplo)'!$A:$D,4,FALSE)=0,NA(),VLOOKUP(A27,'Gráfico (ejemplo)'!$A:$D,4,FALSE))</f>
        <v>#N/A</v>
      </c>
      <c r="E27" s="9">
        <f t="shared" si="0"/>
        <v>81.099999999999994</v>
      </c>
      <c r="F27" s="9">
        <f t="shared" si="1"/>
        <v>252.1</v>
      </c>
      <c r="G27" t="e">
        <f t="shared" si="2"/>
        <v>#N/A</v>
      </c>
    </row>
    <row r="28" spans="1:7" x14ac:dyDescent="0.35">
      <c r="A28" s="7">
        <v>9</v>
      </c>
      <c r="B28" s="5" t="e">
        <f>VLOOKUP(A28,'Gráfico (ejemplo)'!$A:$B,2,FALSE)</f>
        <v>#N/A</v>
      </c>
      <c r="C28" s="6" t="e">
        <f>VLOOKUP(B28,'Gráfico (ejemplo)'!B:C,2,FALSE)</f>
        <v>#N/A</v>
      </c>
      <c r="D28" s="6" t="e">
        <f>IF(VLOOKUP(A28,'Gráfico (ejemplo)'!$A:$D,4,FALSE)=0,NA(),VLOOKUP(A28,'Gráfico (ejemplo)'!$A:$D,4,FALSE))</f>
        <v>#N/A</v>
      </c>
      <c r="E28" s="9">
        <f t="shared" si="0"/>
        <v>81.099999999999994</v>
      </c>
      <c r="F28" s="9">
        <f t="shared" si="1"/>
        <v>252.1</v>
      </c>
      <c r="G28" t="e">
        <f t="shared" si="2"/>
        <v>#N/A</v>
      </c>
    </row>
    <row r="29" spans="1:7" x14ac:dyDescent="0.35">
      <c r="A29" s="7">
        <v>9.5</v>
      </c>
      <c r="B29" s="5" t="e">
        <f>VLOOKUP(A29,'Gráfico (ejemplo)'!$A:$B,2,FALSE)</f>
        <v>#N/A</v>
      </c>
      <c r="C29" s="6" t="e">
        <f>VLOOKUP(B29,'Gráfico (ejemplo)'!B:C,2,FALSE)</f>
        <v>#N/A</v>
      </c>
      <c r="D29" s="6" t="e">
        <f>IF(VLOOKUP(A29,'Gráfico (ejemplo)'!$A:$D,4,FALSE)=0,NA(),VLOOKUP(A29,'Gráfico (ejemplo)'!$A:$D,4,FALSE))</f>
        <v>#N/A</v>
      </c>
      <c r="E29" s="9">
        <f t="shared" si="0"/>
        <v>81.099999999999994</v>
      </c>
      <c r="F29" s="9">
        <f t="shared" si="1"/>
        <v>252.1</v>
      </c>
      <c r="G29" t="e">
        <f t="shared" si="2"/>
        <v>#N/A</v>
      </c>
    </row>
    <row r="30" spans="1:7" x14ac:dyDescent="0.35">
      <c r="A30" s="7">
        <v>10</v>
      </c>
      <c r="B30" s="5">
        <f>VLOOKUP(A30,'Gráfico (ejemplo)'!$A:$B,2,FALSE)</f>
        <v>0.75</v>
      </c>
      <c r="C30" s="6">
        <f>VLOOKUP(B30,'Gráfico (ejemplo)'!B:C,2,FALSE)</f>
        <v>135</v>
      </c>
      <c r="D30" s="6" t="e">
        <f>IF(VLOOKUP(A30,'Gráfico (ejemplo)'!$A:$D,4,FALSE)=0,NA(),VLOOKUP(A30,'Gráfico (ejemplo)'!$A:$D,4,FALSE))</f>
        <v>#N/A</v>
      </c>
      <c r="E30" s="9">
        <f t="shared" si="0"/>
        <v>81.099999999999994</v>
      </c>
      <c r="F30" s="9">
        <f t="shared" si="1"/>
        <v>252.1</v>
      </c>
      <c r="G30" t="e">
        <f t="shared" si="2"/>
        <v>#N/A</v>
      </c>
    </row>
    <row r="31" spans="1:7" x14ac:dyDescent="0.35">
      <c r="A31" s="7">
        <v>10.5</v>
      </c>
      <c r="B31" s="5" t="e">
        <f>VLOOKUP(A31,'Gráfico (ejemplo)'!$A:$B,2,FALSE)</f>
        <v>#N/A</v>
      </c>
      <c r="C31" s="6" t="e">
        <f>VLOOKUP(B31,'Gráfico (ejemplo)'!B:C,2,FALSE)</f>
        <v>#N/A</v>
      </c>
      <c r="D31" s="6" t="e">
        <f>IF(VLOOKUP(A31,'Gráfico (ejemplo)'!$A:$D,4,FALSE)=0,NA(),VLOOKUP(A31,'Gráfico (ejemplo)'!$A:$D,4,FALSE))</f>
        <v>#N/A</v>
      </c>
      <c r="E31" s="9">
        <f t="shared" si="0"/>
        <v>81.099999999999994</v>
      </c>
      <c r="F31" s="9">
        <f t="shared" si="1"/>
        <v>252.1</v>
      </c>
      <c r="G31" t="e">
        <f t="shared" si="2"/>
        <v>#N/A</v>
      </c>
    </row>
    <row r="32" spans="1:7" x14ac:dyDescent="0.35">
      <c r="A32" s="7">
        <v>11</v>
      </c>
      <c r="B32" s="5" t="e">
        <f>VLOOKUP(A32,'Gráfico (ejemplo)'!$A:$B,2,FALSE)</f>
        <v>#N/A</v>
      </c>
      <c r="C32" s="6" t="e">
        <f>VLOOKUP(B32,'Gráfico (ejemplo)'!B:C,2,FALSE)</f>
        <v>#N/A</v>
      </c>
      <c r="D32" s="6" t="e">
        <f>IF(VLOOKUP(A32,'Gráfico (ejemplo)'!$A:$D,4,FALSE)=0,NA(),VLOOKUP(A32,'Gráfico (ejemplo)'!$A:$D,4,FALSE))</f>
        <v>#N/A</v>
      </c>
      <c r="E32" s="9">
        <f t="shared" si="0"/>
        <v>81.099999999999994</v>
      </c>
      <c r="F32" s="9">
        <f t="shared" si="1"/>
        <v>252.1</v>
      </c>
      <c r="G32" t="e">
        <f t="shared" si="2"/>
        <v>#N/A</v>
      </c>
    </row>
    <row r="33" spans="1:7" x14ac:dyDescent="0.35">
      <c r="A33" s="7">
        <v>11.5</v>
      </c>
      <c r="B33" s="5" t="e">
        <f>VLOOKUP(A33,'Gráfico (ejemplo)'!$A:$B,2,FALSE)</f>
        <v>#N/A</v>
      </c>
      <c r="C33" s="6" t="e">
        <f>VLOOKUP(B33,'Gráfico (ejemplo)'!B:C,2,FALSE)</f>
        <v>#N/A</v>
      </c>
      <c r="D33" s="6" t="e">
        <f>IF(VLOOKUP(A33,'Gráfico (ejemplo)'!$A:$D,4,FALSE)=0,NA(),VLOOKUP(A33,'Gráfico (ejemplo)'!$A:$D,4,FALSE))</f>
        <v>#N/A</v>
      </c>
      <c r="E33" s="9">
        <f t="shared" si="0"/>
        <v>81.099999999999994</v>
      </c>
      <c r="F33" s="9">
        <f t="shared" si="1"/>
        <v>252.1</v>
      </c>
      <c r="G33" t="e">
        <f t="shared" si="2"/>
        <v>#N/A</v>
      </c>
    </row>
    <row r="34" spans="1:7" x14ac:dyDescent="0.35">
      <c r="A34" s="7">
        <v>12</v>
      </c>
      <c r="B34" s="5">
        <f>VLOOKUP(A34,'Gráfico (ejemplo)'!$A:$B,2,FALSE)</f>
        <v>0.83333333333333337</v>
      </c>
      <c r="C34" s="6">
        <f>VLOOKUP(B34,'Gráfico (ejemplo)'!B:C,2,FALSE)</f>
        <v>153</v>
      </c>
      <c r="D34" s="6" t="str">
        <f>IF(VLOOKUP(A34,'Gráfico (ejemplo)'!$A:$D,4,FALSE)=0,NA(),VLOOKUP(A34,'Gráfico (ejemplo)'!$A:$D,4,FALSE))</f>
        <v>X</v>
      </c>
      <c r="E34" s="9">
        <f t="shared" si="0"/>
        <v>81.099999999999994</v>
      </c>
      <c r="F34" s="9">
        <f t="shared" si="1"/>
        <v>252.1</v>
      </c>
      <c r="G34" t="e">
        <f t="shared" si="2"/>
        <v>#N/A</v>
      </c>
    </row>
    <row r="35" spans="1:7" x14ac:dyDescent="0.35">
      <c r="A35" s="7">
        <v>12.5</v>
      </c>
      <c r="B35" s="5" t="e">
        <f>VLOOKUP(A35,'Gráfico (ejemplo)'!$A:$B,2,FALSE)</f>
        <v>#N/A</v>
      </c>
      <c r="C35" s="6" t="e">
        <f>VLOOKUP(B35,'Gráfico (ejemplo)'!B:C,2,FALSE)</f>
        <v>#N/A</v>
      </c>
      <c r="D35" s="6" t="e">
        <f>IF(VLOOKUP(A35,'Gráfico (ejemplo)'!$A:$D,4,FALSE)=0,NA(),VLOOKUP(A35,'Gráfico (ejemplo)'!$A:$D,4,FALSE))</f>
        <v>#N/A</v>
      </c>
      <c r="E35" s="9">
        <f t="shared" si="0"/>
        <v>81.099999999999994</v>
      </c>
      <c r="F35" s="9">
        <f t="shared" si="1"/>
        <v>252.1</v>
      </c>
      <c r="G35" t="e">
        <f t="shared" si="2"/>
        <v>#N/A</v>
      </c>
    </row>
    <row r="36" spans="1:7" x14ac:dyDescent="0.35">
      <c r="A36" s="7">
        <v>13</v>
      </c>
      <c r="B36" s="5" t="e">
        <f>VLOOKUP(A36,'Gráfico (ejemplo)'!$A:$B,2,FALSE)</f>
        <v>#N/A</v>
      </c>
      <c r="C36" s="6" t="e">
        <f>VLOOKUP(B36,'Gráfico (ejemplo)'!B:C,2,FALSE)</f>
        <v>#N/A</v>
      </c>
      <c r="D36" s="6" t="e">
        <f>IF(VLOOKUP(A36,'Gráfico (ejemplo)'!$A:$D,4,FALSE)=0,NA(),VLOOKUP(A36,'Gráfico (ejemplo)'!$A:$D,4,FALSE))</f>
        <v>#N/A</v>
      </c>
      <c r="E36" s="9">
        <f t="shared" si="0"/>
        <v>81.099999999999994</v>
      </c>
      <c r="F36" s="9">
        <f t="shared" si="1"/>
        <v>252.1</v>
      </c>
      <c r="G36" t="e">
        <f t="shared" si="2"/>
        <v>#N/A</v>
      </c>
    </row>
    <row r="37" spans="1:7" x14ac:dyDescent="0.35">
      <c r="A37" s="7">
        <v>13.5</v>
      </c>
      <c r="B37" s="5" t="e">
        <f>VLOOKUP(A37,'Gráfico (ejemplo)'!$A:$B,2,FALSE)</f>
        <v>#N/A</v>
      </c>
      <c r="C37" s="6" t="e">
        <f>VLOOKUP(B37,'Gráfico (ejemplo)'!B:C,2,FALSE)</f>
        <v>#N/A</v>
      </c>
      <c r="D37" s="6" t="e">
        <f>IF(VLOOKUP(A37,'Gráfico (ejemplo)'!$A:$D,4,FALSE)=0,NA(),VLOOKUP(A37,'Gráfico (ejemplo)'!$A:$D,4,FALSE))</f>
        <v>#N/A</v>
      </c>
      <c r="E37" s="9">
        <f t="shared" si="0"/>
        <v>81.099999999999994</v>
      </c>
      <c r="F37" s="9">
        <f t="shared" si="1"/>
        <v>252.1</v>
      </c>
      <c r="G37" t="e">
        <f t="shared" si="2"/>
        <v>#N/A</v>
      </c>
    </row>
    <row r="38" spans="1:7" x14ac:dyDescent="0.35">
      <c r="A38" s="7">
        <v>14</v>
      </c>
      <c r="B38" s="5">
        <f>VLOOKUP(A38,'Gráfico (ejemplo)'!$A:$B,2,FALSE)</f>
        <v>0.91666666666666663</v>
      </c>
      <c r="C38" s="6">
        <f>VLOOKUP(B38,'Gráfico (ejemplo)'!B:C,2,FALSE)</f>
        <v>135</v>
      </c>
      <c r="D38" s="6" t="e">
        <f>IF(VLOOKUP(A38,'Gráfico (ejemplo)'!$A:$D,4,FALSE)=0,NA(),VLOOKUP(A38,'Gráfico (ejemplo)'!$A:$D,4,FALSE))</f>
        <v>#N/A</v>
      </c>
      <c r="E38" s="9">
        <f t="shared" si="0"/>
        <v>81.099999999999994</v>
      </c>
      <c r="F38" s="9">
        <f t="shared" si="1"/>
        <v>252.1</v>
      </c>
      <c r="G38" t="e">
        <f t="shared" si="2"/>
        <v>#N/A</v>
      </c>
    </row>
    <row r="39" spans="1:7" x14ac:dyDescent="0.35">
      <c r="A39" s="7">
        <v>14.5</v>
      </c>
      <c r="B39" s="5" t="e">
        <f>VLOOKUP(A39,'Gráfico (ejemplo)'!$A:$B,2,FALSE)</f>
        <v>#N/A</v>
      </c>
      <c r="C39" s="6" t="e">
        <f>VLOOKUP(B39,'Gráfico (ejemplo)'!B:C,2,FALSE)</f>
        <v>#N/A</v>
      </c>
      <c r="D39" s="6" t="e">
        <f>IF(VLOOKUP(A39,'Gráfico (ejemplo)'!$A:$D,4,FALSE)=0,NA(),VLOOKUP(A39,'Gráfico (ejemplo)'!$A:$D,4,FALSE))</f>
        <v>#N/A</v>
      </c>
      <c r="E39" s="9">
        <f t="shared" si="0"/>
        <v>81.099999999999994</v>
      </c>
      <c r="F39" s="9">
        <f t="shared" si="1"/>
        <v>252.1</v>
      </c>
      <c r="G39" t="e">
        <f t="shared" si="2"/>
        <v>#N/A</v>
      </c>
    </row>
    <row r="40" spans="1:7" x14ac:dyDescent="0.35">
      <c r="A40" s="7">
        <v>15</v>
      </c>
      <c r="B40" s="5" t="e">
        <f>VLOOKUP(A40,'Gráfico (ejemplo)'!$A:$B,2,FALSE)</f>
        <v>#N/A</v>
      </c>
      <c r="C40" s="6" t="e">
        <f>VLOOKUP(B40,'Gráfico (ejemplo)'!B:C,2,FALSE)</f>
        <v>#N/A</v>
      </c>
      <c r="D40" s="6" t="e">
        <f>IF(VLOOKUP(A40,'Gráfico (ejemplo)'!$A:$D,4,FALSE)=0,NA(),VLOOKUP(A40,'Gráfico (ejemplo)'!$A:$D,4,FALSE))</f>
        <v>#N/A</v>
      </c>
      <c r="E40" s="9">
        <f t="shared" si="0"/>
        <v>81.099999999999994</v>
      </c>
      <c r="F40" s="9">
        <f t="shared" si="1"/>
        <v>252.1</v>
      </c>
      <c r="G40" t="e">
        <f t="shared" si="2"/>
        <v>#N/A</v>
      </c>
    </row>
    <row r="41" spans="1:7" x14ac:dyDescent="0.35">
      <c r="A41" s="7">
        <v>15.5</v>
      </c>
      <c r="B41" s="5" t="e">
        <f>VLOOKUP(A41,'Gráfico (ejemplo)'!$A:$B,2,FALSE)</f>
        <v>#N/A</v>
      </c>
      <c r="C41" s="6" t="e">
        <f>VLOOKUP(B41,'Gráfico (ejemplo)'!B:C,2,FALSE)</f>
        <v>#N/A</v>
      </c>
      <c r="D41" s="6" t="e">
        <f>IF(VLOOKUP(A41,'Gráfico (ejemplo)'!$A:$D,4,FALSE)=0,NA(),VLOOKUP(A41,'Gráfico (ejemplo)'!$A:$D,4,FALSE))</f>
        <v>#N/A</v>
      </c>
      <c r="E41" s="9">
        <f t="shared" si="0"/>
        <v>81.099999999999994</v>
      </c>
      <c r="F41" s="9">
        <f t="shared" si="1"/>
        <v>252.1</v>
      </c>
      <c r="G41" t="e">
        <f t="shared" si="2"/>
        <v>#N/A</v>
      </c>
    </row>
    <row r="42" spans="1:7" x14ac:dyDescent="0.35">
      <c r="A42" s="7">
        <v>16</v>
      </c>
      <c r="B42" s="5">
        <f>VLOOKUP(A42,'Gráfico (ejemplo)'!$A:$B,2,FALSE)</f>
        <v>1</v>
      </c>
      <c r="C42" s="6">
        <f>VLOOKUP(B42,'Gráfico (ejemplo)'!B:C,2,FALSE)</f>
        <v>99</v>
      </c>
      <c r="D42" s="6" t="e">
        <f>IF(VLOOKUP(A42,'Gráfico (ejemplo)'!$A:$D,4,FALSE)=0,NA(),VLOOKUP(A42,'Gráfico (ejemplo)'!$A:$D,4,FALSE))</f>
        <v>#N/A</v>
      </c>
      <c r="E42" s="9">
        <f t="shared" si="0"/>
        <v>81.099999999999994</v>
      </c>
      <c r="F42" s="9">
        <f t="shared" si="1"/>
        <v>252.1</v>
      </c>
      <c r="G42" t="e">
        <f t="shared" si="2"/>
        <v>#N/A</v>
      </c>
    </row>
    <row r="43" spans="1:7" x14ac:dyDescent="0.35">
      <c r="A43" s="7">
        <v>16.5</v>
      </c>
      <c r="B43" s="5" t="e">
        <f>VLOOKUP(A43,'Gráfico (ejemplo)'!$A:$B,2,FALSE)</f>
        <v>#N/A</v>
      </c>
      <c r="C43" s="6" t="e">
        <f>VLOOKUP(B43,'Gráfico (ejemplo)'!B:C,2,FALSE)</f>
        <v>#N/A</v>
      </c>
      <c r="D43" s="6" t="e">
        <f>IF(VLOOKUP(A43,'Gráfico (ejemplo)'!$A:$D,4,FALSE)=0,NA(),VLOOKUP(A43,'Gráfico (ejemplo)'!$A:$D,4,FALSE))</f>
        <v>#N/A</v>
      </c>
      <c r="E43" s="9">
        <f t="shared" si="0"/>
        <v>81.099999999999994</v>
      </c>
      <c r="F43" s="9">
        <f t="shared" si="1"/>
        <v>252.1</v>
      </c>
      <c r="G43" t="e">
        <f t="shared" si="2"/>
        <v>#N/A</v>
      </c>
    </row>
    <row r="44" spans="1:7" x14ac:dyDescent="0.35">
      <c r="A44" s="7">
        <v>17</v>
      </c>
      <c r="B44" s="5" t="e">
        <f>VLOOKUP(A44,'Gráfico (ejemplo)'!$A:$B,2,FALSE)</f>
        <v>#N/A</v>
      </c>
      <c r="C44" s="6" t="e">
        <f>VLOOKUP(B44,'Gráfico (ejemplo)'!B:C,2,FALSE)</f>
        <v>#N/A</v>
      </c>
      <c r="D44" s="6" t="e">
        <f>IF(VLOOKUP(A44,'Gráfico (ejemplo)'!$A:$D,4,FALSE)=0,NA(),VLOOKUP(A44,'Gráfico (ejemplo)'!$A:$D,4,FALSE))</f>
        <v>#N/A</v>
      </c>
      <c r="E44" s="9">
        <f t="shared" si="0"/>
        <v>81.099999999999994</v>
      </c>
      <c r="F44" s="9">
        <f t="shared" si="1"/>
        <v>252.1</v>
      </c>
      <c r="G44" t="e">
        <f t="shared" si="2"/>
        <v>#N/A</v>
      </c>
    </row>
    <row r="45" spans="1:7" x14ac:dyDescent="0.35">
      <c r="A45" s="7">
        <v>17.5</v>
      </c>
      <c r="B45" s="5" t="e">
        <f>VLOOKUP(A45,'Gráfico (ejemplo)'!$A:$B,2,FALSE)</f>
        <v>#N/A</v>
      </c>
      <c r="C45" s="6" t="e">
        <f>VLOOKUP(B45,'Gráfico (ejemplo)'!B:C,2,FALSE)</f>
        <v>#N/A</v>
      </c>
      <c r="D45" s="6" t="e">
        <f>IF(VLOOKUP(A45,'Gráfico (ejemplo)'!$A:$D,4,FALSE)=0,NA(),VLOOKUP(A45,'Gráfico (ejemplo)'!$A:$D,4,FALSE))</f>
        <v>#N/A</v>
      </c>
      <c r="E45" s="9">
        <f t="shared" si="0"/>
        <v>81.099999999999994</v>
      </c>
      <c r="F45" s="9">
        <f t="shared" si="1"/>
        <v>252.1</v>
      </c>
      <c r="G45" t="e">
        <f t="shared" si="2"/>
        <v>#N/A</v>
      </c>
    </row>
    <row r="46" spans="1:7" x14ac:dyDescent="0.35">
      <c r="A46" s="7">
        <v>18</v>
      </c>
      <c r="B46" s="5" t="e">
        <f>VLOOKUP(A46,'Gráfico (ejemplo)'!$A:$B,2,FALSE)</f>
        <v>#N/A</v>
      </c>
      <c r="C46" s="6" t="e">
        <f>VLOOKUP(B46,'Gráfico (ejemplo)'!B:C,2,FALSE)</f>
        <v>#N/A</v>
      </c>
      <c r="D46" s="6" t="e">
        <f>IF(VLOOKUP(A46,'Gráfico (ejemplo)'!$A:$D,4,FALSE)=0,NA(),VLOOKUP(A46,'Gráfico (ejemplo)'!$A:$D,4,FALSE))</f>
        <v>#N/A</v>
      </c>
      <c r="E46" s="9">
        <f t="shared" si="0"/>
        <v>81.099999999999994</v>
      </c>
      <c r="F46" s="9">
        <f t="shared" si="1"/>
        <v>252.1</v>
      </c>
      <c r="G46" t="e">
        <f t="shared" si="2"/>
        <v>#N/A</v>
      </c>
    </row>
    <row r="47" spans="1:7" x14ac:dyDescent="0.35">
      <c r="A47" s="7">
        <v>18.5</v>
      </c>
      <c r="B47" s="5" t="e">
        <f>VLOOKUP(A47,'Gráfico (ejemplo)'!$A:$B,2,FALSE)</f>
        <v>#N/A</v>
      </c>
      <c r="C47" s="6" t="e">
        <f>VLOOKUP(B47,'Gráfico (ejemplo)'!B:C,2,FALSE)</f>
        <v>#N/A</v>
      </c>
      <c r="D47" s="6" t="e">
        <f>IF(VLOOKUP(A47,'Gráfico (ejemplo)'!$A:$D,4,FALSE)=0,NA(),VLOOKUP(A47,'Gráfico (ejemplo)'!$A:$D,4,FALSE))</f>
        <v>#N/A</v>
      </c>
      <c r="E47" s="9">
        <f t="shared" si="0"/>
        <v>81.099999999999994</v>
      </c>
      <c r="F47" s="9">
        <f t="shared" si="1"/>
        <v>252.1</v>
      </c>
      <c r="G47" t="e">
        <f t="shared" si="2"/>
        <v>#N/A</v>
      </c>
    </row>
    <row r="48" spans="1:7" x14ac:dyDescent="0.35">
      <c r="A48" s="7">
        <v>19</v>
      </c>
      <c r="B48" s="5" t="e">
        <f>VLOOKUP(A48,'Gráfico (ejemplo)'!$A:$B,2,FALSE)</f>
        <v>#N/A</v>
      </c>
      <c r="C48" s="6" t="e">
        <f>VLOOKUP(B48,'Gráfico (ejemplo)'!B:C,2,FALSE)</f>
        <v>#N/A</v>
      </c>
      <c r="D48" s="6" t="e">
        <f>IF(VLOOKUP(A48,'Gráfico (ejemplo)'!$A:$D,4,FALSE)=0,NA(),VLOOKUP(A48,'Gráfico (ejemplo)'!$A:$D,4,FALSE))</f>
        <v>#N/A</v>
      </c>
      <c r="E48" s="9">
        <f t="shared" si="0"/>
        <v>81.099999999999994</v>
      </c>
      <c r="F48" s="9">
        <f t="shared" si="1"/>
        <v>252.1</v>
      </c>
      <c r="G48" t="e">
        <f t="shared" si="2"/>
        <v>#N/A</v>
      </c>
    </row>
    <row r="49" spans="1:7" x14ac:dyDescent="0.35">
      <c r="A49" s="7">
        <v>19.5</v>
      </c>
      <c r="B49" s="5" t="e">
        <f>VLOOKUP(A49,'Gráfico (ejemplo)'!$A:$B,2,FALSE)</f>
        <v>#N/A</v>
      </c>
      <c r="C49" s="6" t="e">
        <f>VLOOKUP(B49,'Gráfico (ejemplo)'!B:C,2,FALSE)</f>
        <v>#N/A</v>
      </c>
      <c r="D49" s="6" t="e">
        <f>IF(VLOOKUP(A49,'Gráfico (ejemplo)'!$A:$D,4,FALSE)=0,NA(),VLOOKUP(A49,'Gráfico (ejemplo)'!$A:$D,4,FALSE))</f>
        <v>#N/A</v>
      </c>
      <c r="E49" s="9">
        <f t="shared" si="0"/>
        <v>81.099999999999994</v>
      </c>
      <c r="F49" s="9">
        <f t="shared" si="1"/>
        <v>252.1</v>
      </c>
      <c r="G49" t="e">
        <f t="shared" si="2"/>
        <v>#N/A</v>
      </c>
    </row>
    <row r="50" spans="1:7" x14ac:dyDescent="0.35">
      <c r="A50" s="7">
        <v>20</v>
      </c>
      <c r="B50" s="5" t="e">
        <f>VLOOKUP(A50,'Gráfico (ejemplo)'!$A:$B,2,FALSE)</f>
        <v>#N/A</v>
      </c>
      <c r="C50" s="6" t="e">
        <f>VLOOKUP(B50,'Gráfico (ejemplo)'!B:C,2,FALSE)</f>
        <v>#N/A</v>
      </c>
      <c r="D50" s="6" t="e">
        <f>IF(VLOOKUP(A50,'Gráfico (ejemplo)'!$A:$D,4,FALSE)=0,NA(),VLOOKUP(A50,'Gráfico (ejemplo)'!$A:$D,4,FALSE))</f>
        <v>#N/A</v>
      </c>
      <c r="E50" s="9">
        <f t="shared" si="0"/>
        <v>81.099999999999994</v>
      </c>
      <c r="F50" s="9">
        <f t="shared" si="1"/>
        <v>252.1</v>
      </c>
      <c r="G50" t="e">
        <f t="shared" si="2"/>
        <v>#N/A</v>
      </c>
    </row>
    <row r="51" spans="1:7" x14ac:dyDescent="0.35">
      <c r="A51" s="7">
        <v>20.5</v>
      </c>
      <c r="B51" s="5" t="e">
        <f>VLOOKUP(A51,'Gráfico (ejemplo)'!$A:$B,2,FALSE)</f>
        <v>#N/A</v>
      </c>
      <c r="C51" s="6" t="e">
        <f>VLOOKUP(B51,'Gráfico (ejemplo)'!B:C,2,FALSE)</f>
        <v>#N/A</v>
      </c>
      <c r="D51" s="6" t="e">
        <f>IF(VLOOKUP(A51,'Gráfico (ejemplo)'!$A:$D,4,FALSE)=0,NA(),VLOOKUP(A51,'Gráfico (ejemplo)'!$A:$D,4,FALSE))</f>
        <v>#N/A</v>
      </c>
      <c r="E51" s="9">
        <f t="shared" si="0"/>
        <v>81.099999999999994</v>
      </c>
      <c r="F51" s="9">
        <f t="shared" si="1"/>
        <v>252.1</v>
      </c>
      <c r="G51" t="e">
        <f t="shared" si="2"/>
        <v>#N/A</v>
      </c>
    </row>
    <row r="52" spans="1:7" x14ac:dyDescent="0.35">
      <c r="A52" s="7">
        <v>21</v>
      </c>
      <c r="B52" s="5" t="e">
        <f>VLOOKUP(A52,'Gráfico (ejemplo)'!$A:$B,2,FALSE)</f>
        <v>#N/A</v>
      </c>
      <c r="C52" s="6" t="e">
        <f>VLOOKUP(B52,'Gráfico (ejemplo)'!B:C,2,FALSE)</f>
        <v>#N/A</v>
      </c>
      <c r="D52" s="6" t="e">
        <f>IF(VLOOKUP(A52,'Gráfico (ejemplo)'!$A:$D,4,FALSE)=0,NA(),VLOOKUP(A52,'Gráfico (ejemplo)'!$A:$D,4,FALSE))</f>
        <v>#N/A</v>
      </c>
      <c r="E52" s="9">
        <f t="shared" si="0"/>
        <v>81.099999999999994</v>
      </c>
      <c r="F52" s="9">
        <f t="shared" si="1"/>
        <v>252.1</v>
      </c>
      <c r="G52" t="e">
        <f t="shared" si="2"/>
        <v>#N/A</v>
      </c>
    </row>
    <row r="53" spans="1:7" x14ac:dyDescent="0.35">
      <c r="A53" s="7">
        <v>21.5</v>
      </c>
      <c r="B53" s="5" t="e">
        <f>VLOOKUP(A53,'Gráfico (ejemplo)'!$A:$B,2,FALSE)</f>
        <v>#N/A</v>
      </c>
      <c r="C53" s="6" t="e">
        <f>VLOOKUP(B53,'Gráfico (ejemplo)'!B:C,2,FALSE)</f>
        <v>#N/A</v>
      </c>
      <c r="D53" s="6" t="e">
        <f>IF(VLOOKUP(A53,'Gráfico (ejemplo)'!$A:$D,4,FALSE)=0,NA(),VLOOKUP(A53,'Gráfico (ejemplo)'!$A:$D,4,FALSE))</f>
        <v>#N/A</v>
      </c>
      <c r="E53" s="9">
        <f t="shared" si="0"/>
        <v>81.099999999999994</v>
      </c>
      <c r="F53" s="9">
        <f t="shared" si="1"/>
        <v>252.1</v>
      </c>
      <c r="G53" t="e">
        <f t="shared" si="2"/>
        <v>#N/A</v>
      </c>
    </row>
    <row r="54" spans="1:7" x14ac:dyDescent="0.35">
      <c r="A54" s="7">
        <v>22</v>
      </c>
      <c r="B54" s="5" t="e">
        <f>VLOOKUP(A54,'Gráfico (ejemplo)'!$A:$B,2,FALSE)</f>
        <v>#N/A</v>
      </c>
      <c r="C54" s="6" t="e">
        <f>VLOOKUP(B54,'Gráfico (ejemplo)'!B:C,2,FALSE)</f>
        <v>#N/A</v>
      </c>
      <c r="D54" s="6" t="e">
        <f>IF(VLOOKUP(A54,'Gráfico (ejemplo)'!$A:$D,4,FALSE)=0,NA(),VLOOKUP(A54,'Gráfico (ejemplo)'!$A:$D,4,FALSE))</f>
        <v>#N/A</v>
      </c>
      <c r="E54" s="9">
        <f t="shared" si="0"/>
        <v>81.099999999999994</v>
      </c>
      <c r="F54" s="9">
        <f t="shared" si="1"/>
        <v>252.1</v>
      </c>
      <c r="G54" t="e">
        <f t="shared" si="2"/>
        <v>#N/A</v>
      </c>
    </row>
    <row r="55" spans="1:7" x14ac:dyDescent="0.35">
      <c r="A55" s="7">
        <v>22.5</v>
      </c>
      <c r="B55" s="5" t="e">
        <f>VLOOKUP(A55,'Gráfico (ejemplo)'!$A:$B,2,FALSE)</f>
        <v>#N/A</v>
      </c>
      <c r="C55" s="6" t="e">
        <f>VLOOKUP(B55,'Gráfico (ejemplo)'!B:C,2,FALSE)</f>
        <v>#N/A</v>
      </c>
      <c r="D55" s="6" t="e">
        <f>IF(VLOOKUP(A55,'Gráfico (ejemplo)'!$A:$D,4,FALSE)=0,NA(),VLOOKUP(A55,'Gráfico (ejemplo)'!$A:$D,4,FALSE))</f>
        <v>#N/A</v>
      </c>
      <c r="E55" s="9">
        <f t="shared" si="0"/>
        <v>81.099999999999994</v>
      </c>
      <c r="F55" s="9">
        <f t="shared" si="1"/>
        <v>252.1</v>
      </c>
      <c r="G55" t="e">
        <f t="shared" si="2"/>
        <v>#N/A</v>
      </c>
    </row>
    <row r="56" spans="1:7" x14ac:dyDescent="0.35">
      <c r="A56" s="7">
        <v>23</v>
      </c>
      <c r="B56" s="5" t="e">
        <f>VLOOKUP(A56,'Gráfico (ejemplo)'!$A:$B,2,FALSE)</f>
        <v>#N/A</v>
      </c>
      <c r="C56" s="6" t="e">
        <f>VLOOKUP(B56,'Gráfico (ejemplo)'!B:C,2,FALSE)</f>
        <v>#N/A</v>
      </c>
      <c r="D56" s="6" t="e">
        <f>IF(VLOOKUP(A56,'Gráfico (ejemplo)'!$A:$D,4,FALSE)=0,NA(),VLOOKUP(A56,'Gráfico (ejemplo)'!$A:$D,4,FALSE))</f>
        <v>#N/A</v>
      </c>
      <c r="E56" s="9">
        <f t="shared" si="0"/>
        <v>81.099999999999994</v>
      </c>
      <c r="F56" s="9">
        <f t="shared" si="1"/>
        <v>252.1</v>
      </c>
      <c r="G56" t="e">
        <f t="shared" si="2"/>
        <v>#N/A</v>
      </c>
    </row>
    <row r="57" spans="1:7" x14ac:dyDescent="0.35">
      <c r="A57" s="7">
        <v>23.5</v>
      </c>
      <c r="B57" s="5" t="e">
        <f>VLOOKUP(A57,'Gráfico (ejemplo)'!$A:$B,2,FALSE)</f>
        <v>#N/A</v>
      </c>
      <c r="C57" s="6" t="e">
        <f>VLOOKUP(B57,'Gráfico (ejemplo)'!B:C,2,FALSE)</f>
        <v>#N/A</v>
      </c>
      <c r="D57" s="6" t="e">
        <f>IF(VLOOKUP(A57,'Gráfico (ejemplo)'!$A:$D,4,FALSE)=0,NA(),VLOOKUP(A57,'Gráfico (ejemplo)'!$A:$D,4,FALSE))</f>
        <v>#N/A</v>
      </c>
      <c r="E57" s="9">
        <f t="shared" si="0"/>
        <v>81.099999999999994</v>
      </c>
      <c r="F57" s="9">
        <f t="shared" si="1"/>
        <v>252.1</v>
      </c>
      <c r="G57" t="e">
        <f t="shared" si="2"/>
        <v>#N/A</v>
      </c>
    </row>
    <row r="58" spans="1:7" x14ac:dyDescent="0.35">
      <c r="A58" s="7">
        <v>24</v>
      </c>
      <c r="B58" s="5" t="e">
        <f>VLOOKUP(A58,'Gráfico (ejemplo)'!$A:$B,2,FALSE)</f>
        <v>#N/A</v>
      </c>
      <c r="C58" s="6" t="e">
        <f>VLOOKUP(B58,'Gráfico (ejemplo)'!B:C,2,FALSE)</f>
        <v>#N/A</v>
      </c>
      <c r="D58" s="6" t="e">
        <f>IF(VLOOKUP(A58,'Gráfico (ejemplo)'!$A:$D,4,FALSE)=0,NA(),VLOOKUP(A58,'Gráfico (ejemplo)'!$A:$D,4,FALSE))</f>
        <v>#N/A</v>
      </c>
      <c r="E58" s="9">
        <f t="shared" si="0"/>
        <v>81.099999999999994</v>
      </c>
      <c r="F58" s="9">
        <f t="shared" si="1"/>
        <v>252.1</v>
      </c>
      <c r="G58" t="e">
        <f t="shared" si="2"/>
        <v>#N/A</v>
      </c>
    </row>
  </sheetData>
  <sheetProtection algorithmName="SHA-512" hashValue="sHDVVoMHo06DwAoh5ECiOtw3Daq4cZZdjoRBy6M/O/9yuyq5CYybHJOfNmiSWPPLRxtxYIkdC/Njh8Ou3cuzhg==" saltValue="En96adl+1oAcuRPwzY5JFw==" spinCount="100000" sheet="1" objects="1" scenarios="1"/>
  <conditionalFormatting sqref="D10:D58">
    <cfRule type="expression" dxfId="0" priority="1">
      <formula>ISERROR(D10)</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7070AEA8E1C94B875DF187DD954BA7" ma:contentTypeVersion="17" ma:contentTypeDescription="Create a new document." ma:contentTypeScope="" ma:versionID="1a73de60e8affc0d28e1510512541846">
  <xsd:schema xmlns:xsd="http://www.w3.org/2001/XMLSchema" xmlns:xs="http://www.w3.org/2001/XMLSchema" xmlns:p="http://schemas.microsoft.com/office/2006/metadata/properties" xmlns:ns2="e0fad3f2-8f67-4334-a4ba-720eb251bb86" xmlns:ns3="6593096a-f2e7-47b6-af69-92b9bdddc973" targetNamespace="http://schemas.microsoft.com/office/2006/metadata/properties" ma:root="true" ma:fieldsID="b81c38c0de8cef5878c177e8913601d2" ns2:_="" ns3:_="">
    <xsd:import namespace="e0fad3f2-8f67-4334-a4ba-720eb251bb86"/>
    <xsd:import namespace="6593096a-f2e7-47b6-af69-92b9bdddc9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ad3f2-8f67-4334-a4ba-720eb251b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f5e642b-91f5-4888-b018-43334a040d09"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93096a-f2e7-47b6-af69-92b9bdddc97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176a02f-ad68-426e-b6ee-63f870a1ea71}" ma:internalName="TaxCatchAll" ma:showField="CatchAllData" ma:web="6593096a-f2e7-47b6-af69-92b9bdddc9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fad3f2-8f67-4334-a4ba-720eb251bb86">
      <Terms xmlns="http://schemas.microsoft.com/office/infopath/2007/PartnerControls"/>
    </lcf76f155ced4ddcb4097134ff3c332f>
    <TaxCatchAll xmlns="6593096a-f2e7-47b6-af69-92b9bdddc973" xsi:nil="true"/>
  </documentManagement>
</p:properties>
</file>

<file path=customXml/itemProps1.xml><?xml version="1.0" encoding="utf-8"?>
<ds:datastoreItem xmlns:ds="http://schemas.openxmlformats.org/officeDocument/2006/customXml" ds:itemID="{E088965D-B6D6-4D67-803C-83376BD6B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ad3f2-8f67-4334-a4ba-720eb251bb86"/>
    <ds:schemaRef ds:uri="6593096a-f2e7-47b6-af69-92b9bdddc9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EF6B2B-FC58-4522-8366-9B261ECA5C39}">
  <ds:schemaRefs>
    <ds:schemaRef ds:uri="http://schemas.microsoft.com/sharepoint/v3/contenttype/forms"/>
  </ds:schemaRefs>
</ds:datastoreItem>
</file>

<file path=customXml/itemProps3.xml><?xml version="1.0" encoding="utf-8"?>
<ds:datastoreItem xmlns:ds="http://schemas.openxmlformats.org/officeDocument/2006/customXml" ds:itemID="{C028456B-FE1D-4CDB-A9BE-1C935C2C6A41}">
  <ds:schemaRefs>
    <ds:schemaRef ds:uri="http://schemas.microsoft.com/office/2006/metadata/properties"/>
    <ds:schemaRef ds:uri="http://schemas.microsoft.com/office/infopath/2007/PartnerControls"/>
    <ds:schemaRef ds:uri="e0fad3f2-8f67-4334-a4ba-720eb251bb86"/>
    <ds:schemaRef ds:uri="6593096a-f2e7-47b6-af69-92b9bdddc9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Guía para el usuario</vt:lpstr>
      <vt:lpstr>Gráfico</vt:lpstr>
      <vt:lpstr>Cálculos</vt:lpstr>
      <vt:lpstr>Gráfico (ejemplo)</vt:lpstr>
      <vt:lpstr>Cálculos (ejemplo)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Comas, Walter</dc:creator>
  <cp:keywords/>
  <dc:description/>
  <cp:lastModifiedBy>Garrido, Matias</cp:lastModifiedBy>
  <cp:revision/>
  <cp:lastPrinted>2023-11-06T16:38:51Z</cp:lastPrinted>
  <dcterms:created xsi:type="dcterms:W3CDTF">2021-05-13T19:04:58Z</dcterms:created>
  <dcterms:modified xsi:type="dcterms:W3CDTF">2023-11-06T16:39:43Z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2021-05-14T03:25:05Z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66ac35da-3191-4ec3-b5b9-68a63d65a21a</vt:lpwstr>
  </property>
  <property fmtid="{D5CDD505-2E9C-101B-9397-08002B2CF9AE}" pid="8" name="MSIP_Label_e81acc0d-dcc4-4dc9-a2c5-be70b05a2fe6_ContentBits">
    <vt:lpwstr>0</vt:lpwstr>
  </property>
  <property fmtid="{D5CDD505-2E9C-101B-9397-08002B2CF9AE}" pid="9" name="ContentTypeId">
    <vt:lpwstr>0x010100DC7070AEA8E1C94B875DF187DD954BA7</vt:lpwstr>
  </property>
  <property fmtid="{D5CDD505-2E9C-101B-9397-08002B2CF9AE}" pid="10" name="_AdHocReviewCycleID">
    <vt:i4>608262957</vt:i4>
  </property>
  <property fmtid="{D5CDD505-2E9C-101B-9397-08002B2CF9AE}" pid="11" name="_NewReviewCycle">
    <vt:lpwstr/>
  </property>
  <property fmtid="{D5CDD505-2E9C-101B-9397-08002B2CF9AE}" pid="12" name="_EmailSubject">
    <vt:lpwstr>Curva de Glucemia</vt:lpwstr>
  </property>
  <property fmtid="{D5CDD505-2E9C-101B-9397-08002B2CF9AE}" pid="13" name="_AuthorEmail">
    <vt:lpwstr>matias.garrido@merck.com</vt:lpwstr>
  </property>
  <property fmtid="{D5CDD505-2E9C-101B-9397-08002B2CF9AE}" pid="14" name="_AuthorEmailDisplayName">
    <vt:lpwstr>Garrido, Matias</vt:lpwstr>
  </property>
  <property fmtid="{D5CDD505-2E9C-101B-9397-08002B2CF9AE}" pid="16" name="MediaServiceImageTags">
    <vt:lpwstr/>
  </property>
  <property fmtid="{D5CDD505-2E9C-101B-9397-08002B2CF9AE}" pid="17" name="_PreviousAdHocReviewCycleID">
    <vt:i4>1716583960</vt:i4>
  </property>
</Properties>
</file>